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0"/>
  <workbookPr autoCompressPictures="0"/>
  <mc:AlternateContent xmlns:mc="http://schemas.openxmlformats.org/markup-compatibility/2006">
    <mc:Choice Requires="x15">
      <x15ac:absPath xmlns:x15ac="http://schemas.microsoft.com/office/spreadsheetml/2010/11/ac" url="\\Corp1\rise\C &amp; I\2021 Jamestown Streetlights\TO SUBMIT\"/>
    </mc:Choice>
  </mc:AlternateContent>
  <xr:revisionPtr revIDLastSave="0" documentId="13_ncr:1_{02381D33-FEF1-4300-B535-0DAF839399DC}" xr6:coauthVersionLast="36" xr6:coauthVersionMax="36" xr10:uidLastSave="{00000000-0000-0000-0000-000000000000}"/>
  <bookViews>
    <workbookView xWindow="0" yWindow="0" windowWidth="23040" windowHeight="9060" activeTab="1" xr2:uid="{00000000-000D-0000-FFFF-FFFF00000000}"/>
  </bookViews>
  <sheets>
    <sheet name="LED Conversion - Option #1" sheetId="18" r:id="rId1"/>
    <sheet name="LED Conversion - Option #2" sheetId="39" r:id="rId2"/>
    <sheet name="Post Tops - All Options" sheetId="38" r:id="rId3"/>
    <sheet name="Controls - All Options" sheetId="15" r:id="rId4"/>
    <sheet name="Maintenance Pricing" sheetId="4" r:id="rId5"/>
    <sheet name="Labor and Material Pricing" sheetId="36" r:id="rId6"/>
    <sheet name="GIS Lighting Survey" sheetId="37" r:id="rId7"/>
  </sheets>
  <definedNames>
    <definedName name="_xlnm.Print_Area" localSheetId="3">'Controls - All Options'!$B$3:$I$32</definedName>
    <definedName name="_xlnm.Print_Area" localSheetId="6">'GIS Lighting Survey'!$B$3:$F$13</definedName>
    <definedName name="_xlnm.Print_Area" localSheetId="5">'Labor and Material Pricing'!$B$4:$G$70</definedName>
    <definedName name="_xlnm.Print_Area" localSheetId="0">'LED Conversion - Option #1'!$B$3:$O$45</definedName>
    <definedName name="_xlnm.Print_Area" localSheetId="1">'LED Conversion - Option #2'!$B$3:$O$45</definedName>
    <definedName name="_xlnm.Print_Area" localSheetId="4">'Maintenance Pricing'!$B$4:$F$48</definedName>
    <definedName name="_xlnm.Print_Area" localSheetId="2">'Post Tops - All Options'!$B$2:$O$44</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25" i="4" l="1"/>
  <c r="E12" i="4" l="1"/>
  <c r="O38" i="38"/>
  <c r="O37" i="38"/>
  <c r="L38" i="38"/>
  <c r="M38" i="38" s="1"/>
  <c r="L37" i="38"/>
  <c r="M37" i="38" s="1"/>
  <c r="O21" i="38"/>
  <c r="O20" i="38"/>
  <c r="L21" i="38"/>
  <c r="M21" i="38" s="1"/>
  <c r="L20" i="38"/>
  <c r="M20" i="38" s="1"/>
  <c r="G21" i="18"/>
  <c r="F23" i="18" l="1"/>
  <c r="I30" i="15"/>
  <c r="I31" i="15"/>
  <c r="D36" i="39"/>
  <c r="D40" i="39" s="1"/>
  <c r="F40" i="39" s="1"/>
  <c r="D13" i="39" s="1"/>
  <c r="O35" i="39"/>
  <c r="M35" i="39"/>
  <c r="L35" i="39"/>
  <c r="F35" i="39"/>
  <c r="G35" i="39" s="1"/>
  <c r="O34" i="39"/>
  <c r="M34" i="39"/>
  <c r="L34" i="39"/>
  <c r="F34" i="39"/>
  <c r="G34" i="39" s="1"/>
  <c r="O33" i="39"/>
  <c r="M33" i="39"/>
  <c r="L33" i="39"/>
  <c r="F33" i="39"/>
  <c r="G33" i="39" s="1"/>
  <c r="O32" i="39"/>
  <c r="M32" i="39"/>
  <c r="L32" i="39"/>
  <c r="G32" i="39"/>
  <c r="F32" i="39"/>
  <c r="O31" i="39"/>
  <c r="M31" i="39"/>
  <c r="L31" i="39"/>
  <c r="G31" i="39"/>
  <c r="F31" i="39"/>
  <c r="O30" i="39"/>
  <c r="M30" i="39"/>
  <c r="L30" i="39"/>
  <c r="F30" i="39"/>
  <c r="G30" i="39" s="1"/>
  <c r="O29" i="39"/>
  <c r="M29" i="39"/>
  <c r="L29" i="39"/>
  <c r="F29" i="39"/>
  <c r="G29" i="39" s="1"/>
  <c r="O28" i="39"/>
  <c r="M28" i="39"/>
  <c r="L28" i="39"/>
  <c r="G28" i="39"/>
  <c r="F28" i="39"/>
  <c r="O27" i="39"/>
  <c r="M27" i="39"/>
  <c r="L27" i="39"/>
  <c r="G27" i="39"/>
  <c r="F27" i="39"/>
  <c r="O26" i="39"/>
  <c r="M26" i="39"/>
  <c r="L26" i="39"/>
  <c r="F26" i="39"/>
  <c r="G26" i="39" s="1"/>
  <c r="O25" i="39"/>
  <c r="M25" i="39"/>
  <c r="L25" i="39"/>
  <c r="F25" i="39"/>
  <c r="G25" i="39" s="1"/>
  <c r="O24" i="39"/>
  <c r="M24" i="39"/>
  <c r="L24" i="39"/>
  <c r="G24" i="39"/>
  <c r="F24" i="39"/>
  <c r="O23" i="39"/>
  <c r="M23" i="39"/>
  <c r="L23" i="39"/>
  <c r="G23" i="39"/>
  <c r="F23" i="39"/>
  <c r="O22" i="39"/>
  <c r="M22" i="39"/>
  <c r="L22" i="39"/>
  <c r="F22" i="39"/>
  <c r="G22" i="39" s="1"/>
  <c r="O21" i="39"/>
  <c r="M21" i="39"/>
  <c r="L21" i="39"/>
  <c r="L36" i="39" s="1"/>
  <c r="F21" i="39"/>
  <c r="G21" i="39" s="1"/>
  <c r="M36" i="39" l="1"/>
  <c r="O36" i="39"/>
  <c r="D12" i="39" s="1"/>
  <c r="G36" i="39"/>
  <c r="D45" i="39" s="1"/>
  <c r="D15" i="39" s="1"/>
  <c r="F36" i="39"/>
  <c r="D44" i="39" s="1"/>
  <c r="D14" i="39" s="1"/>
  <c r="M22" i="18" l="1"/>
  <c r="M23" i="18"/>
  <c r="M24" i="18"/>
  <c r="M25" i="18"/>
  <c r="M26" i="18"/>
  <c r="M27" i="18"/>
  <c r="M28" i="18"/>
  <c r="M29" i="18"/>
  <c r="M30" i="18"/>
  <c r="M31" i="18"/>
  <c r="M32" i="18"/>
  <c r="M33" i="18"/>
  <c r="M34" i="18"/>
  <c r="M35" i="18"/>
  <c r="M21" i="18"/>
  <c r="L22" i="18"/>
  <c r="L23" i="18"/>
  <c r="L24" i="18"/>
  <c r="L25" i="18"/>
  <c r="L26" i="18"/>
  <c r="L27" i="18"/>
  <c r="L28" i="18"/>
  <c r="L29" i="18"/>
  <c r="L30" i="18"/>
  <c r="L31" i="18"/>
  <c r="L32" i="18"/>
  <c r="L33" i="18"/>
  <c r="L34" i="18"/>
  <c r="L35" i="18"/>
  <c r="L21" i="18"/>
  <c r="O22" i="18"/>
  <c r="O23" i="18"/>
  <c r="O24" i="18"/>
  <c r="O25" i="18"/>
  <c r="O26" i="18"/>
  <c r="O27" i="18"/>
  <c r="O28" i="18"/>
  <c r="O29" i="18"/>
  <c r="O30" i="18"/>
  <c r="O31" i="18"/>
  <c r="O32" i="18"/>
  <c r="O33" i="18"/>
  <c r="O34" i="18"/>
  <c r="O35" i="18"/>
  <c r="O21" i="18"/>
  <c r="F35" i="18" l="1"/>
  <c r="G35" i="18" s="1"/>
  <c r="F34" i="18"/>
  <c r="G34" i="18" s="1"/>
  <c r="F33" i="18"/>
  <c r="G33" i="18" s="1"/>
  <c r="F32" i="18"/>
  <c r="G32" i="18" s="1"/>
  <c r="F31" i="18"/>
  <c r="G31" i="18" s="1"/>
  <c r="F30" i="18"/>
  <c r="G30" i="18" s="1"/>
  <c r="F29" i="18"/>
  <c r="G29" i="18" s="1"/>
  <c r="F28" i="18"/>
  <c r="G28" i="18" s="1"/>
  <c r="F27" i="18"/>
  <c r="G27" i="18" s="1"/>
  <c r="F26" i="18"/>
  <c r="G26" i="18" s="1"/>
  <c r="F25" i="18"/>
  <c r="G25" i="18" s="1"/>
  <c r="F24" i="18"/>
  <c r="G24" i="18" s="1"/>
  <c r="G23" i="18"/>
  <c r="F22" i="18"/>
  <c r="G22" i="18" s="1"/>
  <c r="F21" i="18"/>
  <c r="F37" i="38" l="1"/>
  <c r="G37" i="38" s="1"/>
  <c r="F38" i="38"/>
  <c r="F39" i="38" s="1"/>
  <c r="G38" i="38"/>
  <c r="L39" i="38"/>
  <c r="O39" i="38"/>
  <c r="D39" i="38"/>
  <c r="F21" i="38"/>
  <c r="G21" i="38" s="1"/>
  <c r="F20" i="38"/>
  <c r="G20" i="38" s="1"/>
  <c r="L22" i="38"/>
  <c r="O22" i="38"/>
  <c r="D22" i="38"/>
  <c r="D10" i="38"/>
  <c r="D36" i="18"/>
  <c r="D40" i="18" s="1"/>
  <c r="D13" i="18" s="1"/>
  <c r="O36" i="18"/>
  <c r="D12" i="18" s="1"/>
  <c r="M36" i="18"/>
  <c r="L36" i="18"/>
  <c r="D44" i="18" s="1"/>
  <c r="D14" i="18" s="1"/>
  <c r="G39" i="38" l="1"/>
  <c r="D44" i="38" s="1"/>
  <c r="D43" i="38"/>
  <c r="G22" i="38"/>
  <c r="D27" i="38" s="1"/>
  <c r="D12" i="38" s="1"/>
  <c r="F22" i="38"/>
  <c r="D26" i="38" s="1"/>
  <c r="D11" i="38" s="1"/>
  <c r="F36" i="18"/>
  <c r="I21" i="15"/>
  <c r="I22" i="15"/>
  <c r="G36" i="18"/>
  <c r="D45" i="18" s="1"/>
  <c r="D15" i="18" s="1"/>
  <c r="E14" i="4"/>
  <c r="E15" i="4" s="1"/>
  <c r="I13" i="15"/>
  <c r="E27" i="4"/>
  <c r="E28" i="4" s="1"/>
</calcChain>
</file>

<file path=xl/sharedStrings.xml><?xml version="1.0" encoding="utf-8"?>
<sst xmlns="http://schemas.openxmlformats.org/spreadsheetml/2006/main" count="549" uniqueCount="262">
  <si>
    <t>Non-Routine and Emergency Services</t>
    <phoneticPr fontId="3" type="noConversion"/>
  </si>
  <si>
    <t>50W HPS Roadway</t>
  </si>
  <si>
    <t>100W Mercury Vapor Roadway</t>
  </si>
  <si>
    <t>400W Mercury Vapor Roadway</t>
  </si>
  <si>
    <t>E-15</t>
  </si>
  <si>
    <t>E-15 Price in Words:</t>
  </si>
  <si>
    <t>12 foot mast arm w/ hardware w/o fixture</t>
  </si>
  <si>
    <t>E-16</t>
  </si>
  <si>
    <t>E-16 Price in Words:</t>
  </si>
  <si>
    <t>E-17</t>
  </si>
  <si>
    <t>E-17 Price in Words:</t>
  </si>
  <si>
    <t>Relocate existing lamp and bracket from old pole to new pole (associated with utility replacements</t>
  </si>
  <si>
    <t xml:space="preserve">Pole – wood </t>
  </si>
  <si>
    <t>Pole – fiber (&lt;25 feet)</t>
  </si>
  <si>
    <t>Pole – Metal (&gt;25 feet)</t>
  </si>
  <si>
    <t>Standard material markup</t>
  </si>
  <si>
    <t>Percent</t>
  </si>
  <si>
    <t>After Conversion - Written</t>
  </si>
  <si>
    <t>Price Escalator if Contract Extended  (Optional)</t>
  </si>
  <si>
    <t>Year 4</t>
  </si>
  <si>
    <t>Year 5</t>
  </si>
  <si>
    <t>Optional Price Escalator - Written</t>
  </si>
  <si>
    <t>Description</t>
  </si>
  <si>
    <t>Price</t>
  </si>
  <si>
    <t>Units</t>
  </si>
  <si>
    <t>E-1</t>
  </si>
  <si>
    <t>E-1 Price in Words:</t>
  </si>
  <si>
    <t>Journeyman Electrician/Lineman</t>
  </si>
  <si>
    <t>Per Hour</t>
  </si>
  <si>
    <t>E-2</t>
  </si>
  <si>
    <t>E-2 Price in Words:</t>
  </si>
  <si>
    <t>Journeyman Electrician/Lineman – Overtime</t>
  </si>
  <si>
    <t>E-3</t>
  </si>
  <si>
    <t>E-3 Price in Words:</t>
  </si>
  <si>
    <t xml:space="preserve">Apprentice Electrician/Lineman </t>
  </si>
  <si>
    <t>E-4</t>
  </si>
  <si>
    <t>E-4 Price in Words:</t>
  </si>
  <si>
    <t>Apprentice Electrician/Lineman – Overtime</t>
  </si>
  <si>
    <t>E-5</t>
  </si>
  <si>
    <t>E-5 Price in Words:</t>
  </si>
  <si>
    <t>Lamp and Photocell Service Person</t>
  </si>
  <si>
    <t>E-6</t>
  </si>
  <si>
    <t>E-6 Price in Words:</t>
  </si>
  <si>
    <t>Laborer</t>
  </si>
  <si>
    <t>E-7</t>
  </si>
  <si>
    <t>E-7 Price in Words:</t>
  </si>
  <si>
    <t>Laborer - Overtime</t>
  </si>
  <si>
    <t>Truck (35 to 40 foot bucket truck)</t>
  </si>
  <si>
    <t>Per Call</t>
  </si>
  <si>
    <t>Dump Truck (2 to 3 yard)</t>
  </si>
  <si>
    <t>Crane (5 to 10 ton)</t>
  </si>
  <si>
    <t>Pole truck with pole auger</t>
  </si>
  <si>
    <t>Group relamp (including bulb and photocell cleaning and tree trimming, five or more per request)</t>
  </si>
  <si>
    <t>Per Fixture</t>
  </si>
  <si>
    <t>E-8</t>
  </si>
  <si>
    <t>E-8 Price in Words:</t>
  </si>
  <si>
    <t>E-9</t>
  </si>
  <si>
    <t>E-9 Price in Words:</t>
  </si>
  <si>
    <t>Cobra lens (dish or flat lens-glass)</t>
  </si>
  <si>
    <t>E-10</t>
  </si>
  <si>
    <t>E-10 Price in Words:</t>
  </si>
  <si>
    <t>3 foot mast arm w/ hardware w/o fixture</t>
  </si>
  <si>
    <t>E-11</t>
  </si>
  <si>
    <t>E-11 Price in Words:</t>
  </si>
  <si>
    <t>4 foot mast arm w/ hardware w/o fixture</t>
  </si>
  <si>
    <t>E-12</t>
  </si>
  <si>
    <t>E-12 Price in Words:</t>
  </si>
  <si>
    <t>6 foot mast arm w/ hardware w/o fixture</t>
  </si>
  <si>
    <t>E-13</t>
  </si>
  <si>
    <t>E-13 Price in Words:</t>
  </si>
  <si>
    <t>8 foot mast arm w/ hardware w/o fixture</t>
  </si>
  <si>
    <t>E-14</t>
  </si>
  <si>
    <t>E-14 Price in Words:</t>
  </si>
  <si>
    <t>10 foot mast arm w/ hardware w/o fixture</t>
  </si>
  <si>
    <t>Item</t>
  </si>
  <si>
    <t>Unit</t>
  </si>
  <si>
    <t>N/A</t>
  </si>
  <si>
    <t>Proposed Control (Include Manufacturer, Model #)</t>
  </si>
  <si>
    <t>Qty.</t>
  </si>
  <si>
    <t>Pole Quantity</t>
  </si>
  <si>
    <t>Per unit pole price (Monthly)</t>
  </si>
  <si>
    <t>Total Monthly Pole Price</t>
  </si>
  <si>
    <t>Total Annual Pole Price</t>
  </si>
  <si>
    <t>Before Conversion - Written</t>
  </si>
  <si>
    <t>Item No.</t>
  </si>
  <si>
    <t xml:space="preserve">Existing Fixture </t>
  </si>
  <si>
    <t>Unit Price</t>
  </si>
  <si>
    <t>Extended Price</t>
  </si>
  <si>
    <t>250W HPS Flood</t>
  </si>
  <si>
    <t>Each</t>
  </si>
  <si>
    <t>400W HPS Flood</t>
  </si>
  <si>
    <t>100W HPS Roadway</t>
  </si>
  <si>
    <t>250W HPS Roadway</t>
  </si>
  <si>
    <t>400W HPS Roadway</t>
  </si>
  <si>
    <t>70W HPS Roadway</t>
  </si>
  <si>
    <t>Specify materials pricing for items not included in Per Pole pricing above (10% maximum markup). Attach additional bid sheets as needed, using the same format. All materials must meet National Grid Standards.</t>
  </si>
  <si>
    <t>Total Sum</t>
  </si>
  <si>
    <t>Proposed Model #</t>
  </si>
  <si>
    <t>-</t>
  </si>
  <si>
    <t>Proposed LED Luminaires: Overhead Streetlights</t>
  </si>
  <si>
    <t xml:space="preserve">Photocells </t>
  </si>
  <si>
    <t>Subject</t>
  </si>
  <si>
    <t>Qty</t>
  </si>
  <si>
    <t>Summary Table for Overhead Streetlight Pricing</t>
  </si>
  <si>
    <t xml:space="preserve">Estimated Total Qty. </t>
  </si>
  <si>
    <t>Base Bid, Extended Price, Total Sum</t>
  </si>
  <si>
    <t>Table 1</t>
  </si>
  <si>
    <t>Table 2</t>
  </si>
  <si>
    <t>Existing LED Luminaires: Overhead Streetlights</t>
  </si>
  <si>
    <t>Location</t>
  </si>
  <si>
    <r>
      <rPr>
        <b/>
        <sz val="20"/>
        <color indexed="8"/>
        <rFont val="Times New Roman"/>
        <family val="1"/>
      </rPr>
      <t>Overhead Streetlight Controls - All Options</t>
    </r>
    <r>
      <rPr>
        <sz val="15"/>
        <color indexed="8"/>
        <rFont val="Times New Roman"/>
        <family val="1"/>
      </rPr>
      <t xml:space="preserve">
Please Complete All Sections</t>
    </r>
  </si>
  <si>
    <t>Network Controls: (option 1)</t>
  </si>
  <si>
    <t>Network Controls: (option 2)</t>
  </si>
  <si>
    <t>Dusk to Dawn Operations</t>
  </si>
  <si>
    <t>kWh</t>
  </si>
  <si>
    <t>* First year post conversion maintenance should be included within the conversion price.</t>
  </si>
  <si>
    <t>*Term extends to Conversion Effective Date; but not to exceed 3 years
(as defined in the RFP)</t>
  </si>
  <si>
    <t>Carry totals from the tables below</t>
  </si>
  <si>
    <t>Base Bid, Proposed Wattage, Reduction</t>
  </si>
  <si>
    <t xml:space="preserve">Total kWh Reduction </t>
  </si>
  <si>
    <r>
      <rPr>
        <b/>
        <sz val="20"/>
        <color theme="1"/>
        <rFont val="Times New Roman"/>
        <family val="1"/>
      </rPr>
      <t>Maintenance Pricing</t>
    </r>
    <r>
      <rPr>
        <sz val="15"/>
        <color theme="1"/>
        <rFont val="Times New Roman"/>
        <family val="1"/>
      </rPr>
      <t xml:space="preserve">
Please Complete All Sections</t>
    </r>
  </si>
  <si>
    <t>Contractor to Provide Labor and Materials*</t>
  </si>
  <si>
    <t>Contractor to Provide Labor and Materials Not Covered by Warranty 
Years 2 &amp; 3*</t>
  </si>
  <si>
    <t>Table 2:  Total kWh Reduction Calculation</t>
  </si>
  <si>
    <t xml:space="preserve">Note: At least one (1) of the options must be dimming controls only. </t>
  </si>
  <si>
    <t>100W HPS Post</t>
  </si>
  <si>
    <t>50W HPS Post</t>
  </si>
  <si>
    <t>Rated Wattage (W) of Existing Fixture</t>
  </si>
  <si>
    <t>Product Details</t>
  </si>
  <si>
    <t>Total kWh Reduction (Total Rated Wattage Reduction * 4,175)</t>
  </si>
  <si>
    <t>hrs.</t>
  </si>
  <si>
    <t>Total Rated Wattage Reduction (Total Rated Existing W - Total Proposed Rated W)</t>
  </si>
  <si>
    <r>
      <rPr>
        <b/>
        <sz val="20"/>
        <color indexed="8"/>
        <rFont val="Times New Roman"/>
        <family val="1"/>
      </rPr>
      <t xml:space="preserve">Overhead Streetlight Conversion - Option 1 </t>
    </r>
    <r>
      <rPr>
        <sz val="15"/>
        <color indexed="8"/>
        <rFont val="Times New Roman"/>
        <family val="1"/>
      </rPr>
      <t xml:space="preserve">
Please Complete All Sections</t>
    </r>
  </si>
  <si>
    <r>
      <rPr>
        <b/>
        <sz val="20"/>
        <color theme="1"/>
        <rFont val="Times New Roman"/>
        <family val="1"/>
      </rPr>
      <t>Labor and Materials Pricing</t>
    </r>
    <r>
      <rPr>
        <sz val="15"/>
        <color theme="1"/>
        <rFont val="Times New Roman"/>
        <family val="1"/>
      </rPr>
      <t xml:space="preserve">
Please Complete All Sections</t>
    </r>
  </si>
  <si>
    <t>Table 1.1: Coastal coating Pricing</t>
  </si>
  <si>
    <t>Estimated Total Qty.</t>
  </si>
  <si>
    <t>Coastal Finish</t>
  </si>
  <si>
    <t>Table 1.1</t>
  </si>
  <si>
    <t>Coastal Coating Price, Extended Price</t>
  </si>
  <si>
    <r>
      <t xml:space="preserve">Table 1: Pricing for Proposed New LED Luminaires (includes all incidental work as defined in the RFP). 
</t>
    </r>
    <r>
      <rPr>
        <b/>
        <sz val="11"/>
        <color rgb="FFFF0000"/>
        <rFont val="Times New Roman"/>
        <family val="1"/>
      </rPr>
      <t>*Do NOT adjust for potential dimming schedules</t>
    </r>
    <r>
      <rPr>
        <b/>
        <sz val="11"/>
        <color theme="9"/>
        <rFont val="Times New Roman"/>
        <family val="1"/>
      </rPr>
      <t xml:space="preserve">.
</t>
    </r>
    <r>
      <rPr>
        <b/>
        <sz val="11"/>
        <color rgb="FFFF0000"/>
        <rFont val="Times New Roman"/>
        <family val="1"/>
      </rPr>
      <t>**Run Hours defined as Dusk to Dawn (4,175 hours).</t>
    </r>
  </si>
  <si>
    <t>Total Wattage (W)</t>
  </si>
  <si>
    <r>
      <t>Total Annual Usage (kWh) of Existing Fixture</t>
    </r>
    <r>
      <rPr>
        <b/>
        <sz val="11"/>
        <color rgb="FFFF0000"/>
        <rFont val="Times New Roman"/>
        <family val="1"/>
      </rPr>
      <t>**</t>
    </r>
  </si>
  <si>
    <r>
      <rPr>
        <b/>
        <sz val="11"/>
        <color rgb="FF000000"/>
        <rFont val="Times New Roman"/>
        <family val="1"/>
      </rPr>
      <t xml:space="preserve">Type of Fixture Proposed (Description) </t>
    </r>
    <r>
      <rPr>
        <sz val="11"/>
        <color indexed="8"/>
        <rFont val="Times New Roman"/>
        <family val="1"/>
      </rPr>
      <t xml:space="preserve">
Please include proposed S-05 wattage bin in your description.</t>
    </r>
  </si>
  <si>
    <r>
      <t>Rated Wattage (W) of Proposed Fixture</t>
    </r>
    <r>
      <rPr>
        <b/>
        <sz val="11"/>
        <color rgb="FFFF0000"/>
        <rFont val="Times New Roman"/>
        <family val="1"/>
      </rPr>
      <t>*</t>
    </r>
  </si>
  <si>
    <t>Total Wattage (W) of Proposed System</t>
  </si>
  <si>
    <r>
      <t>Total Annual Usage (kWh) of Proposed Fixtures</t>
    </r>
    <r>
      <rPr>
        <b/>
        <sz val="11"/>
        <color rgb="FFFF0000"/>
        <rFont val="Times New Roman"/>
        <family val="1"/>
      </rPr>
      <t>**</t>
    </r>
  </si>
  <si>
    <r>
      <t xml:space="preserve">Proposed Manufacturer
</t>
    </r>
    <r>
      <rPr>
        <i/>
        <sz val="11"/>
        <color rgb="FF000000"/>
        <rFont val="Times New Roman"/>
        <family val="1"/>
      </rPr>
      <t xml:space="preserve">
</t>
    </r>
  </si>
  <si>
    <r>
      <rPr>
        <b/>
        <sz val="20"/>
        <color theme="1"/>
        <rFont val="Times New Roman"/>
        <family val="1"/>
      </rPr>
      <t>GIS Lighting Survey</t>
    </r>
    <r>
      <rPr>
        <sz val="15"/>
        <color theme="1"/>
        <rFont val="Times New Roman"/>
        <family val="1"/>
      </rPr>
      <t xml:space="preserve">
Please Complete All Sections</t>
    </r>
  </si>
  <si>
    <t xml:space="preserve">Price
</t>
  </si>
  <si>
    <t>GIS Lighting Survey</t>
  </si>
  <si>
    <t>Survey</t>
  </si>
  <si>
    <t xml:space="preserve">Price Proposal Form </t>
  </si>
  <si>
    <t>Summary Table for Decorative Streetlight Pricing</t>
  </si>
  <si>
    <t>Tabel 7</t>
  </si>
  <si>
    <t>Table 8</t>
  </si>
  <si>
    <t>Base Bid, Proposed Wattage Recuction</t>
  </si>
  <si>
    <t>Existing LED Luminaires: Decorative Streetlights</t>
  </si>
  <si>
    <t>Proposed LED Luminaires: Decorative Streetlights</t>
  </si>
  <si>
    <t>Table 8:  Total kWh Reduction Calculation</t>
  </si>
  <si>
    <t>hrs</t>
  </si>
  <si>
    <t>Total Actual Wattage Reduction (Total W - Total Proposed W)</t>
  </si>
  <si>
    <t>Total kWh Reduction (Total kWh - Total Proposed kWh)</t>
  </si>
  <si>
    <r>
      <rPr>
        <b/>
        <sz val="20"/>
        <color theme="1"/>
        <rFont val="Times New Roman"/>
        <family val="1"/>
      </rPr>
      <t>Decorative Streetlight Conversion</t>
    </r>
    <r>
      <rPr>
        <sz val="15"/>
        <color theme="1"/>
        <rFont val="Times New Roman"/>
        <family val="1"/>
      </rPr>
      <t xml:space="preserve">
Please Complete All Sections</t>
    </r>
  </si>
  <si>
    <t>Option 1 - Replacement</t>
  </si>
  <si>
    <t>Option 2 - Retrofit</t>
  </si>
  <si>
    <r>
      <t xml:space="preserve">Table 3: Base Bid: Pricing for Decorative Streetlights, Installed: Proposed New LED Luminaires (including In-Line Fuses) 
</t>
    </r>
    <r>
      <rPr>
        <b/>
        <sz val="11"/>
        <color rgb="FFFF0000"/>
        <rFont val="Times New Roman"/>
        <family val="1"/>
      </rPr>
      <t>*Do NOT adjust for potential dimming schedules.
**Run Hours defined as Dusk to Dawn (4,175 hours).</t>
    </r>
  </si>
  <si>
    <r>
      <t xml:space="preserve">Table 4: Base Bid: Pricing for Decorative Streetlights, Installed: Proposed Retrofit kits (including In-Line Fuses) 
</t>
    </r>
    <r>
      <rPr>
        <b/>
        <sz val="11"/>
        <color rgb="FFFF0000"/>
        <rFont val="Times New Roman"/>
        <family val="1"/>
      </rPr>
      <t>*Do NOT adjust for potential dimming schedules.
**Run Hours defined as Dusk to Dawn (4,175 hours).</t>
    </r>
  </si>
  <si>
    <t>1000W Mercury Vapor Flood</t>
  </si>
  <si>
    <t>400W Mercury Vapor Flood</t>
  </si>
  <si>
    <t>Town of Jamestown</t>
  </si>
  <si>
    <t>105W INC Roadway</t>
  </si>
  <si>
    <t>205W INC Roadway</t>
  </si>
  <si>
    <t>300W MH Flood</t>
  </si>
  <si>
    <t>400W MH Flood</t>
  </si>
  <si>
    <t>W</t>
  </si>
  <si>
    <r>
      <rPr>
        <b/>
        <sz val="20"/>
        <color indexed="8"/>
        <rFont val="Times New Roman"/>
        <family val="1"/>
      </rPr>
      <t>Overhead Streetlight Conversion - Option 2</t>
    </r>
    <r>
      <rPr>
        <sz val="15"/>
        <color indexed="8"/>
        <rFont val="Times New Roman"/>
        <family val="1"/>
      </rPr>
      <t xml:space="preserve">
Please Complete All Sections</t>
    </r>
  </si>
  <si>
    <t>Note: Provide base cost for each type of controls option as described in this RFP</t>
  </si>
  <si>
    <t>Annual Unit Price</t>
  </si>
  <si>
    <t>Network Controls: (Option 1)</t>
  </si>
  <si>
    <t>Network Controls: (Option 2)</t>
  </si>
  <si>
    <t>Standard response time for emergencies will not be more than two hours from the time the call is received. Emergency work is billed based on time and materials as shown in Tables 10 and 11.</t>
  </si>
  <si>
    <t>Table 7:  On-going Service Fee - Unit pricing for annual cost of operating controls software package</t>
  </si>
  <si>
    <t>Table 5: Controls Photocell Option:  Unit Pricing - Photocells for Overhead and Decorative Streetlights</t>
  </si>
  <si>
    <t xml:space="preserve">Table 6:  Unit Pricing - Add-Alternate: Pricing for Network Controls for Overhead and Decorative Streetlights </t>
  </si>
  <si>
    <t>Table 8: Streetlight Maintenance (before LED conversion) - Overhead Street Light Fixtures only</t>
  </si>
  <si>
    <t>Table 9: Streetlight Maintenance (after LED conversion) - Overhead Street Light Fixtures only</t>
  </si>
  <si>
    <t>Table 10: Additional Price Considerations - Overhead Street Light Fixtures only</t>
  </si>
  <si>
    <t>Table 11: Labor/Wages</t>
  </si>
  <si>
    <t>Table 12: Materials Pricing</t>
  </si>
  <si>
    <t>Table 13: Labor/Wages</t>
  </si>
  <si>
    <t>Eight-thousand, five hundred eighty-seven and 80/100 DOLLARS</t>
  </si>
  <si>
    <t>Three thousand, four hundred seventy-nine and 16/100 DOLLARS</t>
  </si>
  <si>
    <t>Maintenance Cost escalates 6% for year 4 and then additional 4% for year 5.</t>
  </si>
  <si>
    <t>NO LONGER APPLICABLE</t>
  </si>
  <si>
    <t>Ten percent</t>
  </si>
  <si>
    <t>FAMAWT20US8SA</t>
  </si>
  <si>
    <t>FAMAWT20US2.5SA</t>
  </si>
  <si>
    <t>AMAWGDT20US10SA</t>
  </si>
  <si>
    <t>AMAWGDT20US12SA</t>
  </si>
  <si>
    <t>FAMAWT20US4SA</t>
  </si>
  <si>
    <t>FAMAWT20US6SA</t>
  </si>
  <si>
    <t>LED Post top Decorative Retrofit Kit (40.1-60W)</t>
  </si>
  <si>
    <t>Light Efficient Design</t>
  </si>
  <si>
    <t>LED-8024M30-G7</t>
  </si>
  <si>
    <t>LED Post top Decorative Retrofit Kit (20.1-40W)</t>
  </si>
  <si>
    <t>LED-8033M30-G7</t>
  </si>
  <si>
    <t>Acuity DLL127F 1.5JU</t>
  </si>
  <si>
    <t>Sun-Tech DIM4</t>
  </si>
  <si>
    <t>Ubicquia UBC-20-0-01-NA-01-2-GY</t>
  </si>
  <si>
    <t>Sun-Tech Dimulator</t>
  </si>
  <si>
    <t>Ubicquia UbiVu</t>
  </si>
  <si>
    <t>LED Post top Lantern Decorative (40.1-60W)</t>
  </si>
  <si>
    <t>American Electric Lighting (AEL)</t>
  </si>
  <si>
    <t>247L P45 AS 30K R3 AY P7 NL1X1</t>
  </si>
  <si>
    <t>LED Post top Lantern Decorative (20.1-40W)</t>
  </si>
  <si>
    <t>247L P20 AS 30K R3 AY P7 NL1X1</t>
  </si>
  <si>
    <t>LED Flood (100.1-140W)</t>
  </si>
  <si>
    <t>ACP0LED P30 MVOLT 66 3K YK NL P7 04 63</t>
  </si>
  <si>
    <t>LED Flood (140.1-220W)</t>
  </si>
  <si>
    <t>LED Cobra (20.1-40W)</t>
  </si>
  <si>
    <t>ATBX P40 MVOLT R2 3K NL P7</t>
  </si>
  <si>
    <t>LED Cobra (40.1-60W)</t>
  </si>
  <si>
    <t>ATBX P60 MVOLT R2 3K NL P7</t>
  </si>
  <si>
    <t>LED Cobra (100.1-140W)</t>
  </si>
  <si>
    <t>ATBM P30 MVOLT R2 3K NL P7</t>
  </si>
  <si>
    <t>ATBL D MVOLT R2 3K 20 NL P7</t>
  </si>
  <si>
    <t>LED Flood (40.1-60W)</t>
  </si>
  <si>
    <t>LED Cobra (140.1-220W)</t>
  </si>
  <si>
    <t>Seventy-one and 50/100 dollars</t>
  </si>
  <si>
    <t xml:space="preserve"> Two hundred fifty and ZERO/100 dollars</t>
  </si>
  <si>
    <t>One hundred four and 50/100 dollars</t>
  </si>
  <si>
    <t>One hundred fifty and 70/100 dollars</t>
  </si>
  <si>
    <t>Three hundred sixty-six and 30/100 dollars</t>
  </si>
  <si>
    <t>Four hundred sixty-two and ZERO/100 dollars</t>
  </si>
  <si>
    <t>One hundred and ZERO/100 dollars</t>
  </si>
  <si>
    <t>Eighty-eight and ZERO/100 dollars</t>
  </si>
  <si>
    <t>Three hundred fifty  and ZERO/100 dollars</t>
  </si>
  <si>
    <t>One hundred seventy-five and ZERO/100 dollars</t>
  </si>
  <si>
    <t>Two hundred sixty-three and ZERO/100 dollars</t>
  </si>
  <si>
    <t>One hundred five and ZERO/100 dollars</t>
  </si>
  <si>
    <t>One hundred fifty-eight and ZERO/100 dollars</t>
  </si>
  <si>
    <t>One hundred twenty-five and ZERO/100 dollars</t>
  </si>
  <si>
    <t>Seventy-five and ZERO/100 dollars</t>
  </si>
  <si>
    <t>One hundred thirteen and ZERO/100 dollars</t>
  </si>
  <si>
    <t>Cooper</t>
  </si>
  <si>
    <t>STWK UFLD-C40-D-U-66-T-AP-4N7-7030-20K-10X-CC-U113547</t>
  </si>
  <si>
    <t>STWK UFLD-C55-D-U-66-T-AP-4N7-7030-20K-10X-CC-U113541</t>
  </si>
  <si>
    <t>STWK UFLD-C40-D-U-66-T-AP-4N7-7030-20K-10X-CC-U113542</t>
  </si>
  <si>
    <t>STWK UFLD-C40-D-U-66-T-AP-4N7-7030-20K-10X-CC-U113543</t>
  </si>
  <si>
    <t>STWK UFLD-C55-D-U-66-T-AP-4N7-7030-20K-10X-CC-U113544</t>
  </si>
  <si>
    <t>STWK UFLD-C40-D-U-66-T-AP-4N7-7030-20K-10X-CC-U113545</t>
  </si>
  <si>
    <t>RTA1640C P7 ND BK2 (black aluminum)</t>
  </si>
  <si>
    <t>ACP0LED P40 MVOLT 66 3K YK NL P7 04 63</t>
  </si>
  <si>
    <t>STWK ARCH-N-PA1-30-730-U-T2R-AP-20K-K-PR7-10X-CC-U113530</t>
  </si>
  <si>
    <t>STWK ARCH-N-PA1-30-730-U-T2R-AP-20K-K-PR7-10X-CC-U113531</t>
  </si>
  <si>
    <t>STWK ARCH-N-PA1-50-730-U-T2R-AP-20K-K-PR7-10X-CC-U113532</t>
  </si>
  <si>
    <t>STWK ARCH-M-PA2-100-730-U-T2R-AP-20K-K-PR7-10X-CC-U113533</t>
  </si>
  <si>
    <t>STWK ARCH-L-PA3-160-730-U-T2R-AP-20K-K-PR7-10X-CC-U113534</t>
  </si>
  <si>
    <t>STWK ARCH-N-PA1-30-730-U-T2R-AP-20K-K-PR7-10X-CC-U113535</t>
  </si>
  <si>
    <t>STWK ARCH-N-PA1-50-730-U-T2R-AP-20K-K-PR7-10X-CC-U113536</t>
  </si>
  <si>
    <t>STWK ARCH-N-PA1-50-730-U-T2R-AP-20K-K-PR7-10X-CC-U113538</t>
  </si>
  <si>
    <t>STWK ARCH-L-PA3-160-730-U-T2R-AP-20K-K-PR7-10X-CC-U113539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</si>
</sst>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_(* #,##0_);_(* \(#,##0\);_(* &quot;-&quot;??_);_(@_)"/>
  </numFmts>
  <fonts count="26" x14ac:knownFonts="1">
    <font>
      <sz val="11"/>
      <color theme="1"/>
      <name val="Calibri"/>
      <family val="2"/>
      <scheme val="minor"/>
    </font>
    <font>
      <sz val="11"/>
      <color indexed="8"/>
      <name val="Times New Roman"/>
      <family val="1"/>
    </font>
    <font>
      <b/>
      <sz val="11"/>
      <color indexed="8"/>
      <name val="Times New Roman"/>
      <family val="1"/>
    </font>
    <font>
      <sz val="8"/>
      <name val="Calibri"/>
      <family val="2"/>
    </font>
    <font>
      <b/>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sz val="15"/>
      <color indexed="8"/>
      <name val="Times New Roman"/>
      <family val="1"/>
    </font>
    <font>
      <sz val="11"/>
      <color rgb="FFFF0000"/>
      <name val="Times New Roman"/>
      <family val="1"/>
    </font>
    <font>
      <b/>
      <sz val="20"/>
      <color indexed="8"/>
      <name val="Times New Roman"/>
      <family val="1"/>
    </font>
    <font>
      <sz val="10"/>
      <name val="Calibri"/>
      <family val="2"/>
    </font>
    <font>
      <b/>
      <sz val="11"/>
      <color rgb="FFFF0000"/>
      <name val="Times New Roman"/>
      <family val="1"/>
    </font>
    <font>
      <b/>
      <sz val="11"/>
      <color rgb="FF000000"/>
      <name val="Times New Roman"/>
      <family val="1"/>
    </font>
    <font>
      <sz val="15"/>
      <color theme="1"/>
      <name val="Times New Roman"/>
      <family val="1"/>
    </font>
    <font>
      <b/>
      <sz val="20"/>
      <color theme="1"/>
      <name val="Times New Roman"/>
      <family val="1"/>
    </font>
    <font>
      <i/>
      <sz val="11"/>
      <color theme="1"/>
      <name val="Times New Roman"/>
      <family val="1"/>
    </font>
    <font>
      <u/>
      <sz val="11"/>
      <color theme="10"/>
      <name val="Calibri"/>
      <family val="2"/>
      <scheme val="minor"/>
    </font>
    <font>
      <u/>
      <sz val="11"/>
      <color theme="11"/>
      <name val="Calibri"/>
      <family val="2"/>
      <scheme val="minor"/>
    </font>
    <font>
      <b/>
      <sz val="15"/>
      <color theme="1"/>
      <name val="Times New Roman"/>
      <family val="1"/>
    </font>
    <font>
      <sz val="18"/>
      <color rgb="FFFF0000"/>
      <name val="Times New Roman"/>
      <family val="1"/>
    </font>
    <font>
      <b/>
      <sz val="11"/>
      <color theme="9"/>
      <name val="Times New Roman"/>
      <family val="1"/>
    </font>
    <font>
      <i/>
      <sz val="11"/>
      <color rgb="FF000000"/>
      <name val="Times New Roman"/>
      <family val="1"/>
    </font>
    <font>
      <i/>
      <sz val="11"/>
      <color indexed="8"/>
      <name val="Times New Roman"/>
      <family val="1"/>
    </font>
    <font>
      <b/>
      <sz val="16"/>
      <color theme="1"/>
      <name val="Times New Roman"/>
      <family val="1"/>
    </font>
    <font>
      <sz val="11"/>
      <color theme="8" tint="-0.249977111117893"/>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81">
    <border>
      <left/>
      <right/>
      <top/>
      <bottom/>
      <diagonal/>
    </border>
    <border>
      <left/>
      <right style="medium">
        <color theme="0"/>
      </right>
      <top/>
      <bottom style="medium">
        <color theme="0"/>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style="medium">
        <color theme="1"/>
      </right>
      <top/>
      <bottom style="medium">
        <color theme="1"/>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right style="medium">
        <color theme="1"/>
      </right>
      <top/>
      <bottom style="thin">
        <color theme="1"/>
      </bottom>
      <diagonal/>
    </border>
    <border>
      <left style="medium">
        <color theme="1"/>
      </left>
      <right/>
      <top/>
      <bottom style="thin">
        <color theme="1"/>
      </bottom>
      <diagonal/>
    </border>
    <border>
      <left style="medium">
        <color theme="1"/>
      </left>
      <right/>
      <top style="thin">
        <color theme="1"/>
      </top>
      <bottom/>
      <diagonal/>
    </border>
    <border>
      <left/>
      <right style="medium">
        <color theme="1"/>
      </right>
      <top style="thin">
        <color theme="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theme="1"/>
      </left>
      <right style="medium">
        <color auto="1"/>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diagonal/>
    </border>
    <border>
      <left style="medium">
        <color auto="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auto="1"/>
      </right>
      <top/>
      <bottom style="thin">
        <color theme="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auto="1"/>
      </bottom>
      <diagonal/>
    </border>
    <border>
      <left style="medium">
        <color auto="1"/>
      </left>
      <right/>
      <top/>
      <bottom style="thin">
        <color auto="1"/>
      </bottom>
      <diagonal/>
    </border>
    <border>
      <left/>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theme="1"/>
      </left>
      <right/>
      <top/>
      <bottom style="thin">
        <color theme="1"/>
      </bottom>
      <diagonal/>
    </border>
    <border>
      <left/>
      <right style="thin">
        <color theme="1"/>
      </right>
      <top/>
      <bottom style="thin">
        <color theme="1"/>
      </bottom>
      <diagonal/>
    </border>
    <border>
      <left/>
      <right style="medium">
        <color auto="1"/>
      </right>
      <top/>
      <bottom style="thin">
        <color auto="1"/>
      </bottom>
      <diagonal/>
    </border>
    <border>
      <left style="medium">
        <color auto="1"/>
      </left>
      <right/>
      <top/>
      <bottom style="thin">
        <color theme="1"/>
      </bottom>
      <diagonal/>
    </border>
    <border>
      <left style="medium">
        <color auto="1"/>
      </left>
      <right/>
      <top style="thin">
        <color theme="1"/>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medium">
        <color auto="1"/>
      </right>
      <top style="medium">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diagonal/>
    </border>
    <border>
      <left style="thin">
        <color auto="1"/>
      </left>
      <right style="thin">
        <color auto="1"/>
      </right>
      <top style="thin">
        <color auto="1"/>
      </top>
      <bottom style="thin">
        <color theme="1"/>
      </bottom>
      <diagonal/>
    </border>
    <border>
      <left style="thin">
        <color auto="1"/>
      </left>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6">
    <xf numFmtId="0" fontId="0" fillId="0" borderId="0"/>
    <xf numFmtId="44" fontId="5" fillId="0" borderId="0" applyFont="0" applyFill="0" applyBorder="0" applyAlignment="0" applyProtection="0"/>
    <xf numFmtId="0" fontId="11" fillId="0" borderId="0"/>
    <xf numFmtId="43" fontId="5"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84">
    <xf numFmtId="0" fontId="0" fillId="0" borderId="0" xfId="0"/>
    <xf numFmtId="0" fontId="1" fillId="2" borderId="0" xfId="0" applyFont="1" applyFill="1"/>
    <xf numFmtId="0" fontId="1" fillId="2" borderId="0" xfId="0" applyFont="1" applyFill="1" applyBorder="1" applyAlignment="1">
      <alignment vertical="center"/>
    </xf>
    <xf numFmtId="0" fontId="1" fillId="2" borderId="8" xfId="0" applyFont="1" applyFill="1" applyBorder="1" applyAlignment="1">
      <alignment horizontal="center"/>
    </xf>
    <xf numFmtId="0" fontId="1" fillId="2" borderId="21" xfId="0" applyFont="1" applyFill="1" applyBorder="1"/>
    <xf numFmtId="0" fontId="1" fillId="2" borderId="22" xfId="0" applyFont="1" applyFill="1" applyBorder="1"/>
    <xf numFmtId="0" fontId="1" fillId="2" borderId="23" xfId="0" applyFont="1" applyFill="1" applyBorder="1" applyAlignment="1">
      <alignment horizontal="center"/>
    </xf>
    <xf numFmtId="0" fontId="1" fillId="2" borderId="20" xfId="0" applyFont="1" applyFill="1" applyBorder="1"/>
    <xf numFmtId="0" fontId="2" fillId="2" borderId="0" xfId="0" applyFont="1" applyFill="1" applyBorder="1" applyAlignment="1">
      <alignment horizontal="center"/>
    </xf>
    <xf numFmtId="0" fontId="1" fillId="2" borderId="33" xfId="0" applyFont="1" applyFill="1" applyBorder="1" applyAlignment="1">
      <alignment horizontal="center" vertical="center"/>
    </xf>
    <xf numFmtId="0" fontId="0" fillId="2" borderId="0" xfId="0" applyFill="1"/>
    <xf numFmtId="0" fontId="0" fillId="2" borderId="0" xfId="0" applyFill="1" applyAlignment="1">
      <alignment horizontal="center"/>
    </xf>
    <xf numFmtId="0" fontId="0" fillId="2" borderId="0" xfId="0" applyFill="1" applyBorder="1"/>
    <xf numFmtId="0" fontId="1" fillId="2"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vertical="center"/>
    </xf>
    <xf numFmtId="0" fontId="1" fillId="2" borderId="0" xfId="0" applyFont="1" applyFill="1" applyBorder="1" applyAlignment="1">
      <alignment horizontal="center" vertical="center"/>
    </xf>
    <xf numFmtId="0" fontId="4" fillId="2" borderId="0" xfId="0" applyFont="1" applyFill="1"/>
    <xf numFmtId="0" fontId="1" fillId="2" borderId="25" xfId="0" applyFont="1" applyFill="1" applyBorder="1" applyAlignment="1">
      <alignment vertical="center"/>
    </xf>
    <xf numFmtId="0" fontId="1" fillId="2" borderId="54" xfId="0" applyFont="1" applyFill="1" applyBorder="1" applyAlignment="1">
      <alignment horizontal="center" vertical="center"/>
    </xf>
    <xf numFmtId="0" fontId="1" fillId="2" borderId="27" xfId="0" applyFont="1" applyFill="1" applyBorder="1" applyAlignment="1">
      <alignment horizontal="center"/>
    </xf>
    <xf numFmtId="0" fontId="6" fillId="2" borderId="0" xfId="0" applyFont="1" applyFill="1"/>
    <xf numFmtId="0" fontId="6" fillId="2" borderId="0" xfId="0" applyFont="1" applyFill="1" applyBorder="1"/>
    <xf numFmtId="0" fontId="1" fillId="2" borderId="0" xfId="0" applyFont="1" applyFill="1" applyBorder="1" applyAlignment="1">
      <alignment horizontal="right" vertical="center"/>
    </xf>
    <xf numFmtId="0" fontId="6" fillId="2" borderId="25" xfId="0" applyFont="1" applyFill="1" applyBorder="1"/>
    <xf numFmtId="0" fontId="1" fillId="2" borderId="57"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1" fillId="2" borderId="55" xfId="0" applyFont="1" applyFill="1" applyBorder="1" applyAlignment="1">
      <alignment horizontal="center" vertical="center" wrapText="1"/>
    </xf>
    <xf numFmtId="0" fontId="7" fillId="2" borderId="0" xfId="0" applyFont="1" applyFill="1"/>
    <xf numFmtId="0" fontId="6" fillId="2" borderId="0" xfId="0" applyFont="1" applyFill="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xf>
    <xf numFmtId="0" fontId="1" fillId="2" borderId="0" xfId="0" applyFont="1" applyFill="1" applyBorder="1" applyAlignment="1">
      <alignment horizontal="left" vertical="center"/>
    </xf>
    <xf numFmtId="0" fontId="2"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0" xfId="0" applyFont="1" applyFill="1" applyBorder="1" applyAlignment="1"/>
    <xf numFmtId="0" fontId="1" fillId="2" borderId="65" xfId="0" applyFont="1" applyFill="1" applyBorder="1" applyAlignment="1"/>
    <xf numFmtId="0" fontId="0" fillId="2" borderId="18" xfId="0" applyFill="1" applyBorder="1"/>
    <xf numFmtId="3" fontId="1" fillId="2" borderId="29" xfId="3" applyNumberFormat="1" applyFont="1" applyFill="1" applyBorder="1" applyAlignment="1">
      <alignment horizontal="center"/>
    </xf>
    <xf numFmtId="3" fontId="2" fillId="2" borderId="61" xfId="0" applyNumberFormat="1" applyFont="1" applyFill="1" applyBorder="1" applyAlignment="1">
      <alignment horizontal="center" vertical="center" wrapText="1"/>
    </xf>
    <xf numFmtId="3" fontId="2" fillId="2" borderId="62" xfId="0" applyNumberFormat="1" applyFont="1" applyFill="1" applyBorder="1"/>
    <xf numFmtId="3" fontId="2" fillId="2" borderId="63" xfId="0" applyNumberFormat="1" applyFont="1" applyFill="1" applyBorder="1" applyAlignment="1">
      <alignment horizontal="center"/>
    </xf>
    <xf numFmtId="3" fontId="2" fillId="2" borderId="62" xfId="0" applyNumberFormat="1" applyFont="1" applyFill="1" applyBorder="1" applyAlignment="1">
      <alignment horizontal="center"/>
    </xf>
    <xf numFmtId="3" fontId="13" fillId="3" borderId="62" xfId="0" applyNumberFormat="1" applyFont="1" applyFill="1" applyBorder="1" applyAlignment="1">
      <alignment horizontal="center"/>
    </xf>
    <xf numFmtId="3" fontId="2" fillId="2" borderId="64" xfId="0" applyNumberFormat="1" applyFont="1" applyFill="1" applyBorder="1" applyAlignment="1">
      <alignment horizontal="center"/>
    </xf>
    <xf numFmtId="3" fontId="4" fillId="2" borderId="0" xfId="0" applyNumberFormat="1" applyFont="1" applyFill="1"/>
    <xf numFmtId="0" fontId="1" fillId="2" borderId="0" xfId="0" applyFont="1" applyFill="1" applyBorder="1" applyAlignment="1">
      <alignment horizontal="center" vertical="center" wrapText="1"/>
    </xf>
    <xf numFmtId="0" fontId="1" fillId="2" borderId="33" xfId="0" applyFont="1" applyFill="1" applyBorder="1" applyAlignment="1">
      <alignment horizontal="center"/>
    </xf>
    <xf numFmtId="0" fontId="1" fillId="2" borderId="24" xfId="0" applyFont="1" applyFill="1" applyBorder="1" applyAlignment="1">
      <alignment horizontal="center"/>
    </xf>
    <xf numFmtId="0" fontId="1" fillId="2" borderId="24"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1" fillId="2" borderId="24" xfId="0" applyFont="1" applyFill="1" applyBorder="1" applyAlignment="1">
      <alignment horizontal="center" vertical="center"/>
    </xf>
    <xf numFmtId="3" fontId="1" fillId="0" borderId="29" xfId="3" applyNumberFormat="1" applyFont="1" applyFill="1" applyBorder="1" applyAlignment="1">
      <alignment horizontal="center"/>
    </xf>
    <xf numFmtId="3" fontId="7" fillId="2" borderId="63" xfId="0" applyNumberFormat="1" applyFont="1" applyFill="1" applyBorder="1" applyAlignment="1">
      <alignment horizontal="center"/>
    </xf>
    <xf numFmtId="3" fontId="7" fillId="2" borderId="62" xfId="0" applyNumberFormat="1" applyFont="1" applyFill="1" applyBorder="1" applyAlignment="1">
      <alignment horizontal="center"/>
    </xf>
    <xf numFmtId="164" fontId="2" fillId="2" borderId="61" xfId="0" applyNumberFormat="1" applyFont="1" applyFill="1" applyBorder="1" applyAlignment="1">
      <alignment horizontal="center"/>
    </xf>
    <xf numFmtId="3" fontId="6" fillId="2" borderId="24" xfId="3" applyNumberFormat="1" applyFont="1" applyFill="1" applyBorder="1" applyAlignment="1">
      <alignment horizontal="center"/>
    </xf>
    <xf numFmtId="0" fontId="1" fillId="2" borderId="24" xfId="0" applyFont="1" applyFill="1" applyBorder="1" applyProtection="1">
      <protection locked="0"/>
    </xf>
    <xf numFmtId="0" fontId="1" fillId="2" borderId="24" xfId="0" applyFont="1" applyFill="1" applyBorder="1" applyAlignment="1" applyProtection="1">
      <alignment horizontal="center"/>
      <protection locked="0"/>
    </xf>
    <xf numFmtId="0" fontId="1" fillId="2" borderId="24" xfId="0" applyNumberFormat="1" applyFont="1" applyFill="1" applyBorder="1" applyAlignment="1" applyProtection="1">
      <alignment horizontal="center" vertical="top"/>
      <protection locked="0"/>
    </xf>
    <xf numFmtId="0" fontId="1" fillId="2" borderId="60" xfId="0" applyFont="1" applyFill="1" applyBorder="1" applyProtection="1">
      <protection locked="0"/>
    </xf>
    <xf numFmtId="0" fontId="1" fillId="2" borderId="60" xfId="0" applyFont="1" applyFill="1" applyBorder="1" applyAlignment="1" applyProtection="1">
      <alignment horizontal="center"/>
      <protection locked="0"/>
    </xf>
    <xf numFmtId="2" fontId="1" fillId="2" borderId="24" xfId="0" applyNumberFormat="1" applyFont="1" applyFill="1" applyBorder="1" applyAlignment="1" applyProtection="1">
      <alignment horizontal="center"/>
      <protection locked="0"/>
    </xf>
    <xf numFmtId="164" fontId="1" fillId="2" borderId="25" xfId="0" applyNumberFormat="1" applyFont="1" applyFill="1" applyBorder="1" applyAlignment="1" applyProtection="1">
      <alignment horizontal="left" vertical="center"/>
      <protection locked="0"/>
    </xf>
    <xf numFmtId="164" fontId="1" fillId="2" borderId="24" xfId="0" applyNumberFormat="1" applyFont="1" applyFill="1" applyBorder="1" applyAlignment="1" applyProtection="1">
      <alignment horizontal="center"/>
      <protection locked="0"/>
    </xf>
    <xf numFmtId="164" fontId="1" fillId="2" borderId="25" xfId="0" applyNumberFormat="1" applyFont="1" applyFill="1" applyBorder="1" applyAlignment="1" applyProtection="1">
      <alignment horizontal="center"/>
    </xf>
    <xf numFmtId="0" fontId="0" fillId="2" borderId="0" xfId="0" applyFont="1" applyFill="1"/>
    <xf numFmtId="0" fontId="6" fillId="2" borderId="5" xfId="0" applyFont="1" applyFill="1" applyBorder="1"/>
    <xf numFmtId="0" fontId="6" fillId="2" borderId="7" xfId="0" applyFont="1" applyFill="1" applyBorder="1"/>
    <xf numFmtId="164" fontId="6" fillId="2" borderId="25" xfId="0" applyNumberFormat="1" applyFont="1" applyFill="1" applyBorder="1" applyAlignment="1">
      <alignment horizontal="center"/>
    </xf>
    <xf numFmtId="0" fontId="6" fillId="2" borderId="8" xfId="0" applyFont="1" applyFill="1" applyBorder="1" applyAlignment="1" applyProtection="1">
      <alignment horizontal="center" vertical="center"/>
      <protection locked="0"/>
    </xf>
    <xf numFmtId="0" fontId="6" fillId="2" borderId="0" xfId="0" applyFont="1" applyFill="1" applyBorder="1" applyAlignment="1" applyProtection="1">
      <alignment horizontal="left"/>
      <protection locked="0"/>
    </xf>
    <xf numFmtId="0" fontId="6" fillId="2" borderId="1" xfId="0" applyFont="1" applyFill="1" applyBorder="1"/>
    <xf numFmtId="0" fontId="7" fillId="2" borderId="33" xfId="0" applyFont="1" applyFill="1" applyBorder="1"/>
    <xf numFmtId="0" fontId="7" fillId="2" borderId="9" xfId="0" applyFont="1" applyFill="1" applyBorder="1" applyAlignment="1">
      <alignment wrapText="1"/>
    </xf>
    <xf numFmtId="0" fontId="7" fillId="2" borderId="10" xfId="0" applyFont="1" applyFill="1" applyBorder="1"/>
    <xf numFmtId="0" fontId="6" fillId="2" borderId="9" xfId="0" applyFont="1" applyFill="1" applyBorder="1"/>
    <xf numFmtId="0" fontId="6" fillId="2" borderId="4" xfId="0" applyFont="1" applyFill="1" applyBorder="1"/>
    <xf numFmtId="0" fontId="6" fillId="2" borderId="6" xfId="0" applyFont="1" applyFill="1" applyBorder="1"/>
    <xf numFmtId="0" fontId="16" fillId="2" borderId="0" xfId="0" applyFont="1" applyFill="1" applyAlignment="1">
      <alignment horizontal="left" vertical="center" wrapText="1"/>
    </xf>
    <xf numFmtId="164" fontId="6" fillId="2" borderId="25" xfId="0" applyNumberFormat="1" applyFont="1" applyFill="1" applyBorder="1" applyAlignment="1" applyProtection="1">
      <alignment horizontal="center"/>
      <protection locked="0"/>
    </xf>
    <xf numFmtId="0" fontId="6" fillId="2" borderId="0" xfId="0" applyFont="1" applyFill="1" applyBorder="1" applyAlignment="1" applyProtection="1">
      <alignment horizontal="center" vertical="center"/>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0" xfId="0" applyFont="1" applyFill="1" applyBorder="1" applyAlignment="1" applyProtection="1">
      <alignment vertical="center"/>
      <protection locked="0"/>
    </xf>
    <xf numFmtId="1" fontId="6" fillId="2" borderId="24" xfId="0" applyNumberFormat="1" applyFont="1" applyFill="1" applyBorder="1" applyAlignment="1">
      <alignment horizontal="center"/>
    </xf>
    <xf numFmtId="0" fontId="1" fillId="2" borderId="33" xfId="0" applyFont="1" applyFill="1" applyBorder="1" applyAlignment="1" applyProtection="1">
      <alignment horizontal="center" vertical="center"/>
    </xf>
    <xf numFmtId="0" fontId="1" fillId="2" borderId="24" xfId="0" applyFont="1" applyFill="1" applyBorder="1" applyAlignment="1" applyProtection="1">
      <alignment horizontal="center" vertical="center"/>
    </xf>
    <xf numFmtId="0" fontId="1" fillId="2" borderId="25" xfId="0" applyFont="1" applyFill="1" applyBorder="1" applyAlignment="1" applyProtection="1">
      <alignment horizontal="left" vertical="center"/>
    </xf>
    <xf numFmtId="0" fontId="1" fillId="2" borderId="24" xfId="0" applyFont="1" applyFill="1" applyBorder="1" applyAlignment="1" applyProtection="1">
      <alignment horizontal="left" vertical="center"/>
    </xf>
    <xf numFmtId="0" fontId="1" fillId="2" borderId="0" xfId="0" applyFont="1" applyFill="1" applyBorder="1" applyAlignment="1">
      <alignment horizontal="left" vertical="center" indent="1"/>
    </xf>
    <xf numFmtId="0" fontId="6" fillId="2" borderId="67" xfId="0" applyFont="1" applyFill="1" applyBorder="1" applyProtection="1">
      <protection locked="0"/>
    </xf>
    <xf numFmtId="0" fontId="6" fillId="2" borderId="56" xfId="0" applyFont="1" applyFill="1" applyBorder="1" applyProtection="1">
      <protection locked="0"/>
    </xf>
    <xf numFmtId="0" fontId="6" fillId="2" borderId="44" xfId="0" applyFont="1" applyFill="1" applyBorder="1" applyProtection="1">
      <protection locked="0"/>
    </xf>
    <xf numFmtId="0" fontId="2" fillId="2" borderId="0" xfId="0" applyFont="1" applyFill="1" applyBorder="1" applyAlignment="1">
      <alignment horizontal="center" vertical="center"/>
    </xf>
    <xf numFmtId="0" fontId="6" fillId="2" borderId="24" xfId="0" applyFont="1" applyFill="1" applyBorder="1" applyAlignment="1" applyProtection="1">
      <alignment horizontal="left" vertical="center"/>
    </xf>
    <xf numFmtId="0" fontId="2" fillId="2" borderId="0" xfId="0" applyFont="1" applyFill="1" applyBorder="1" applyAlignment="1">
      <alignment horizontal="center" vertical="center"/>
    </xf>
    <xf numFmtId="0" fontId="1" fillId="2" borderId="24" xfId="0" applyFont="1" applyFill="1" applyBorder="1" applyAlignment="1">
      <alignment horizontal="center"/>
    </xf>
    <xf numFmtId="0" fontId="7" fillId="2" borderId="0" xfId="0" applyFont="1" applyFill="1" applyBorder="1" applyAlignment="1">
      <alignment horizontal="center" vertical="center"/>
    </xf>
    <xf numFmtId="3" fontId="13" fillId="3" borderId="63" xfId="0" applyNumberFormat="1" applyFont="1" applyFill="1" applyBorder="1" applyAlignment="1">
      <alignment horizontal="center"/>
    </xf>
    <xf numFmtId="0" fontId="20" fillId="2" borderId="0" xfId="0" applyFont="1" applyFill="1" applyAlignment="1"/>
    <xf numFmtId="0" fontId="6" fillId="2" borderId="33" xfId="0" applyFont="1" applyFill="1" applyBorder="1" applyAlignment="1" applyProtection="1">
      <alignment horizontal="center" vertical="center"/>
    </xf>
    <xf numFmtId="0" fontId="6" fillId="2" borderId="24" xfId="0" applyFont="1" applyFill="1" applyBorder="1" applyAlignment="1">
      <alignment horizontal="center"/>
    </xf>
    <xf numFmtId="0" fontId="6" fillId="2" borderId="33" xfId="0" applyFont="1" applyFill="1" applyBorder="1" applyAlignment="1">
      <alignment horizontal="center"/>
    </xf>
    <xf numFmtId="0" fontId="6" fillId="2" borderId="25" xfId="0" applyFont="1" applyFill="1" applyBorder="1" applyAlignment="1">
      <alignment horizontal="center"/>
    </xf>
    <xf numFmtId="0" fontId="6" fillId="2" borderId="24" xfId="0" applyFont="1" applyFill="1" applyBorder="1" applyAlignment="1">
      <alignment horizontal="center" wrapText="1"/>
    </xf>
    <xf numFmtId="0" fontId="6" fillId="2" borderId="30" xfId="0" applyFont="1" applyFill="1" applyBorder="1" applyAlignment="1">
      <alignment horizontal="center"/>
    </xf>
    <xf numFmtId="0" fontId="6" fillId="2" borderId="31" xfId="0" applyFont="1" applyFill="1" applyBorder="1"/>
    <xf numFmtId="3" fontId="6" fillId="2" borderId="31" xfId="0" applyNumberFormat="1" applyFont="1" applyFill="1" applyBorder="1" applyAlignment="1">
      <alignment horizontal="center"/>
    </xf>
    <xf numFmtId="0" fontId="1" fillId="2" borderId="41"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1" xfId="0" applyFont="1" applyFill="1" applyBorder="1" applyAlignment="1">
      <alignment vertical="center"/>
    </xf>
    <xf numFmtId="0" fontId="7" fillId="2" borderId="48"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3" fontId="6" fillId="2" borderId="25" xfId="0" applyNumberFormat="1" applyFont="1" applyFill="1" applyBorder="1" applyAlignment="1">
      <alignment horizontal="center" vertical="center"/>
    </xf>
    <xf numFmtId="3" fontId="6" fillId="2" borderId="25" xfId="0" applyNumberFormat="1" applyFont="1" applyFill="1" applyBorder="1" applyAlignment="1">
      <alignment horizontal="center"/>
    </xf>
    <xf numFmtId="1" fontId="1" fillId="2" borderId="24" xfId="0" applyNumberFormat="1" applyFont="1" applyFill="1" applyBorder="1" applyAlignment="1" applyProtection="1">
      <alignment horizontal="center"/>
      <protection locked="0"/>
    </xf>
    <xf numFmtId="2" fontId="1" fillId="2" borderId="25" xfId="0" applyNumberFormat="1" applyFont="1" applyFill="1" applyBorder="1" applyAlignment="1" applyProtection="1">
      <alignment horizontal="left" vertical="center"/>
      <protection locked="0"/>
    </xf>
    <xf numFmtId="0" fontId="1" fillId="2" borderId="41" xfId="0" applyFont="1" applyFill="1" applyBorder="1" applyAlignment="1">
      <alignment horizontal="center" vertical="center" wrapText="1"/>
    </xf>
    <xf numFmtId="0" fontId="6" fillId="2" borderId="0" xfId="0" applyFont="1" applyFill="1" applyAlignment="1">
      <alignment horizontal="center"/>
    </xf>
    <xf numFmtId="0" fontId="6" fillId="2" borderId="0" xfId="0" applyFont="1" applyFill="1" applyAlignment="1">
      <alignment horizontal="center" vertical="center"/>
    </xf>
    <xf numFmtId="0" fontId="7" fillId="2" borderId="0" xfId="0" applyFont="1" applyFill="1" applyAlignment="1">
      <alignment horizontal="center" vertical="center"/>
    </xf>
    <xf numFmtId="0" fontId="6" fillId="2" borderId="33"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0" xfId="0" applyFont="1" applyFill="1" applyAlignment="1">
      <alignment horizontal="left" vertical="center"/>
    </xf>
    <xf numFmtId="0" fontId="6" fillId="2" borderId="24" xfId="0" applyFont="1" applyFill="1" applyBorder="1" applyAlignment="1">
      <alignment horizontal="left" vertical="center"/>
    </xf>
    <xf numFmtId="0" fontId="6" fillId="2" borderId="0" xfId="0" applyFont="1" applyFill="1" applyAlignment="1">
      <alignment horizontal="right" vertical="center"/>
    </xf>
    <xf numFmtId="0" fontId="6" fillId="0" borderId="33" xfId="0" applyFont="1" applyBorder="1" applyAlignment="1">
      <alignment horizontal="center" vertical="center"/>
    </xf>
    <xf numFmtId="0" fontId="6" fillId="0" borderId="24" xfId="0" applyFont="1" applyBorder="1" applyAlignment="1">
      <alignment horizontal="left" vertical="center"/>
    </xf>
    <xf numFmtId="3" fontId="6" fillId="0" borderId="25" xfId="0" applyNumberFormat="1" applyFont="1" applyBorder="1" applyAlignment="1">
      <alignment horizontal="center" vertical="center"/>
    </xf>
    <xf numFmtId="0" fontId="7" fillId="2" borderId="71" xfId="0" applyFont="1" applyFill="1" applyBorder="1" applyAlignment="1">
      <alignment horizontal="center" vertical="center" wrapText="1"/>
    </xf>
    <xf numFmtId="0" fontId="7" fillId="2" borderId="72" xfId="0" applyFont="1" applyFill="1" applyBorder="1"/>
    <xf numFmtId="1" fontId="7" fillId="2" borderId="73" xfId="0" applyNumberFormat="1" applyFont="1" applyFill="1" applyBorder="1" applyAlignment="1">
      <alignment horizontal="center"/>
    </xf>
    <xf numFmtId="0" fontId="7" fillId="2" borderId="74" xfId="0" applyFont="1" applyFill="1" applyBorder="1" applyAlignment="1">
      <alignment horizontal="center"/>
    </xf>
    <xf numFmtId="164" fontId="7" fillId="2" borderId="74" xfId="0" applyNumberFormat="1" applyFont="1" applyFill="1" applyBorder="1" applyAlignment="1">
      <alignment horizontal="center"/>
    </xf>
    <xf numFmtId="3" fontId="6" fillId="2" borderId="24" xfId="3" applyNumberFormat="1" applyFont="1" applyFill="1" applyBorder="1" applyAlignment="1" applyProtection="1">
      <alignment horizontal="center"/>
    </xf>
    <xf numFmtId="0" fontId="2" fillId="2" borderId="0" xfId="0" applyFont="1" applyFill="1" applyAlignment="1">
      <alignment horizontal="center"/>
    </xf>
    <xf numFmtId="0" fontId="23" fillId="2" borderId="0" xfId="0" applyFont="1" applyFill="1" applyAlignment="1">
      <alignment horizontal="left" vertical="center" wrapText="1"/>
    </xf>
    <xf numFmtId="0" fontId="1" fillId="2" borderId="0" xfId="0" applyFont="1" applyFill="1" applyAlignment="1">
      <alignment horizontal="center" vertical="center"/>
    </xf>
    <xf numFmtId="0" fontId="6" fillId="2" borderId="33" xfId="0" applyFont="1" applyFill="1" applyBorder="1" applyAlignment="1" applyProtection="1">
      <alignment horizontal="center" vertical="center"/>
    </xf>
    <xf numFmtId="0" fontId="1" fillId="2" borderId="2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6" fillId="2" borderId="24" xfId="0" applyFont="1" applyFill="1" applyBorder="1" applyAlignment="1">
      <alignment horizont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6" fillId="2" borderId="33" xfId="0" applyFont="1" applyFill="1" applyBorder="1" applyAlignment="1" applyProtection="1">
      <alignment horizontal="center" vertical="center"/>
    </xf>
    <xf numFmtId="164" fontId="1" fillId="2" borderId="25" xfId="0" applyNumberFormat="1" applyFont="1" applyFill="1" applyBorder="1" applyAlignment="1">
      <alignment horizontal="center"/>
    </xf>
    <xf numFmtId="165" fontId="1" fillId="2" borderId="25" xfId="3" applyNumberFormat="1" applyFont="1" applyFill="1" applyBorder="1" applyAlignment="1" applyProtection="1">
      <alignment horizontal="left" vertical="center"/>
      <protection locked="0"/>
    </xf>
    <xf numFmtId="3" fontId="1" fillId="0" borderId="29" xfId="3" applyNumberFormat="1" applyFont="1" applyFill="1" applyBorder="1" applyAlignment="1" applyProtection="1">
      <alignment horizontal="center"/>
    </xf>
    <xf numFmtId="1" fontId="1" fillId="2" borderId="24" xfId="0" applyNumberFormat="1" applyFont="1" applyFill="1" applyBorder="1" applyAlignment="1" applyProtection="1">
      <alignment horizontal="center"/>
    </xf>
    <xf numFmtId="3" fontId="1" fillId="2" borderId="29" xfId="3" applyNumberFormat="1" applyFont="1" applyFill="1" applyBorder="1" applyAlignment="1" applyProtection="1">
      <alignment horizontal="center"/>
    </xf>
    <xf numFmtId="3" fontId="2" fillId="2" borderId="63" xfId="0" applyNumberFormat="1" applyFont="1" applyFill="1" applyBorder="1" applyAlignment="1" applyProtection="1">
      <alignment horizontal="center"/>
    </xf>
    <xf numFmtId="2" fontId="1" fillId="2" borderId="24" xfId="0" applyNumberFormat="1" applyFont="1" applyFill="1" applyBorder="1" applyAlignment="1" applyProtection="1">
      <alignment horizontal="center"/>
    </xf>
    <xf numFmtId="164" fontId="2" fillId="2" borderId="61" xfId="0" applyNumberFormat="1" applyFont="1" applyFill="1" applyBorder="1" applyAlignment="1" applyProtection="1">
      <alignment horizontal="center"/>
    </xf>
    <xf numFmtId="1" fontId="6" fillId="2" borderId="24" xfId="0" applyNumberFormat="1" applyFont="1" applyFill="1" applyBorder="1" applyAlignment="1" applyProtection="1">
      <alignment horizontal="center"/>
    </xf>
    <xf numFmtId="0" fontId="7" fillId="2" borderId="74" xfId="0" applyFont="1" applyFill="1" applyBorder="1" applyAlignment="1" applyProtection="1">
      <alignment horizontal="center"/>
    </xf>
    <xf numFmtId="164" fontId="7" fillId="2" borderId="74" xfId="0" applyNumberFormat="1" applyFont="1" applyFill="1" applyBorder="1" applyAlignment="1" applyProtection="1">
      <alignment horizontal="center"/>
      <protection locked="0"/>
    </xf>
    <xf numFmtId="164" fontId="7" fillId="2" borderId="75" xfId="0" applyNumberFormat="1" applyFont="1" applyFill="1" applyBorder="1" applyAlignment="1" applyProtection="1">
      <alignment horizontal="center"/>
    </xf>
    <xf numFmtId="0" fontId="7" fillId="2" borderId="33" xfId="0" applyFont="1" applyFill="1" applyBorder="1" applyProtection="1"/>
    <xf numFmtId="0" fontId="6" fillId="2" borderId="33" xfId="0" applyFont="1" applyFill="1" applyBorder="1" applyProtection="1"/>
    <xf numFmtId="0" fontId="6" fillId="2" borderId="24" xfId="0" applyFont="1" applyFill="1" applyBorder="1" applyAlignment="1" applyProtection="1">
      <alignment horizontal="center" vertical="center"/>
    </xf>
    <xf numFmtId="0" fontId="6" fillId="2" borderId="25" xfId="0" applyFont="1" applyFill="1" applyBorder="1" applyAlignment="1" applyProtection="1">
      <alignment horizontal="center" vertical="center"/>
    </xf>
    <xf numFmtId="0" fontId="6" fillId="2" borderId="24" xfId="0" applyFont="1" applyFill="1" applyBorder="1" applyAlignment="1" applyProtection="1">
      <alignment horizontal="center" vertical="center" wrapText="1"/>
    </xf>
    <xf numFmtId="0" fontId="6" fillId="2" borderId="30" xfId="0" applyFont="1" applyFill="1" applyBorder="1" applyAlignment="1" applyProtection="1">
      <alignment horizontal="center" vertical="center"/>
    </xf>
    <xf numFmtId="0" fontId="6" fillId="2" borderId="31" xfId="0" applyFont="1" applyFill="1" applyBorder="1" applyAlignment="1" applyProtection="1">
      <alignment horizontal="center" vertical="center"/>
    </xf>
    <xf numFmtId="0" fontId="6" fillId="2" borderId="32" xfId="0" applyFont="1" applyFill="1" applyBorder="1" applyProtection="1"/>
    <xf numFmtId="0" fontId="6" fillId="2" borderId="0" xfId="0" applyFont="1" applyFill="1" applyBorder="1" applyAlignment="1" applyProtection="1">
      <alignment horizontal="center" vertical="center"/>
    </xf>
    <xf numFmtId="0" fontId="6" fillId="2" borderId="0" xfId="0" applyFont="1" applyFill="1" applyBorder="1" applyProtection="1"/>
    <xf numFmtId="0" fontId="6" fillId="2" borderId="0" xfId="0" applyFont="1" applyFill="1" applyProtection="1"/>
    <xf numFmtId="0" fontId="6" fillId="2" borderId="17" xfId="0" applyFont="1" applyFill="1" applyBorder="1" applyAlignment="1" applyProtection="1"/>
    <xf numFmtId="0" fontId="6" fillId="2" borderId="19" xfId="0" applyFont="1" applyFill="1" applyBorder="1" applyProtection="1"/>
    <xf numFmtId="0" fontId="6" fillId="2" borderId="19" xfId="0" applyFont="1" applyFill="1" applyBorder="1" applyAlignment="1" applyProtection="1">
      <alignment horizontal="center" wrapText="1"/>
    </xf>
    <xf numFmtId="0" fontId="6" fillId="2" borderId="18" xfId="0" applyFont="1" applyFill="1" applyBorder="1" applyProtection="1"/>
    <xf numFmtId="0" fontId="6" fillId="2" borderId="56" xfId="0" applyFont="1" applyFill="1" applyBorder="1" applyProtection="1"/>
    <xf numFmtId="0" fontId="7" fillId="2" borderId="23"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6" fillId="2" borderId="23"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2" borderId="26" xfId="0" applyFont="1" applyFill="1" applyBorder="1" applyAlignment="1" applyProtection="1">
      <alignment horizontal="center" vertical="center"/>
    </xf>
    <xf numFmtId="0" fontId="6" fillId="2" borderId="67" xfId="0" applyFont="1" applyFill="1" applyBorder="1" applyProtection="1"/>
    <xf numFmtId="0" fontId="6" fillId="2" borderId="8" xfId="0" applyFont="1" applyFill="1" applyBorder="1" applyAlignment="1" applyProtection="1">
      <alignment horizontal="center" vertical="center" wrapText="1"/>
    </xf>
    <xf numFmtId="0" fontId="6" fillId="2" borderId="26" xfId="0" applyFont="1" applyFill="1" applyBorder="1" applyAlignment="1" applyProtection="1">
      <alignment horizontal="center"/>
    </xf>
    <xf numFmtId="0" fontId="6" fillId="2" borderId="18" xfId="0" applyFont="1" applyFill="1" applyBorder="1" applyAlignment="1" applyProtection="1">
      <alignment horizontal="center" vertical="center"/>
    </xf>
    <xf numFmtId="0" fontId="6" fillId="2" borderId="0"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xf>
    <xf numFmtId="0" fontId="6" fillId="2" borderId="20" xfId="0" applyFont="1" applyFill="1" applyBorder="1" applyAlignment="1" applyProtection="1">
      <alignment horizontal="center" vertical="center"/>
    </xf>
    <xf numFmtId="0" fontId="6" fillId="2" borderId="21" xfId="0" applyFont="1" applyFill="1" applyBorder="1" applyAlignment="1" applyProtection="1">
      <alignment horizontal="center" vertical="center"/>
    </xf>
    <xf numFmtId="0" fontId="6" fillId="2" borderId="22" xfId="0" applyFont="1" applyFill="1" applyBorder="1" applyAlignment="1" applyProtection="1">
      <alignment horizontal="center" vertical="center"/>
    </xf>
    <xf numFmtId="0" fontId="6" fillId="2" borderId="22" xfId="0" applyFont="1" applyFill="1" applyBorder="1" applyProtection="1"/>
    <xf numFmtId="0" fontId="0" fillId="2" borderId="0" xfId="0" applyFill="1" applyProtection="1"/>
    <xf numFmtId="0" fontId="1" fillId="0" borderId="24" xfId="0" applyFont="1" applyFill="1" applyBorder="1" applyAlignment="1">
      <alignment vertical="top"/>
    </xf>
    <xf numFmtId="0" fontId="6" fillId="0" borderId="29" xfId="0" applyFont="1" applyFill="1" applyBorder="1" applyAlignment="1">
      <alignment horizontal="center"/>
    </xf>
    <xf numFmtId="0" fontId="6" fillId="0" borderId="24" xfId="0" applyFont="1" applyFill="1" applyBorder="1" applyAlignment="1">
      <alignment horizontal="center" vertical="top"/>
    </xf>
    <xf numFmtId="0" fontId="1" fillId="0" borderId="24" xfId="0" applyFont="1" applyFill="1" applyBorder="1"/>
    <xf numFmtId="0" fontId="6" fillId="0" borderId="24" xfId="0" applyFont="1" applyFill="1" applyBorder="1" applyAlignment="1">
      <alignment horizontal="center"/>
    </xf>
    <xf numFmtId="0" fontId="6" fillId="0" borderId="29" xfId="0" applyNumberFormat="1" applyFont="1" applyFill="1" applyBorder="1" applyAlignment="1">
      <alignment horizontal="center" vertical="top"/>
    </xf>
    <xf numFmtId="0" fontId="1" fillId="0" borderId="54" xfId="0" applyFont="1" applyFill="1" applyBorder="1"/>
    <xf numFmtId="0" fontId="6" fillId="0" borderId="54" xfId="0" applyFont="1" applyFill="1" applyBorder="1" applyAlignment="1">
      <alignment horizontal="center"/>
    </xf>
    <xf numFmtId="0" fontId="6" fillId="0" borderId="48" xfId="0" applyFont="1" applyFill="1" applyBorder="1" applyAlignment="1">
      <alignment horizontal="center"/>
    </xf>
    <xf numFmtId="0" fontId="1" fillId="0" borderId="27" xfId="0" applyFont="1" applyFill="1" applyBorder="1"/>
    <xf numFmtId="0" fontId="6" fillId="0" borderId="27" xfId="0" applyFont="1" applyFill="1" applyBorder="1" applyAlignment="1">
      <alignment horizontal="center"/>
    </xf>
    <xf numFmtId="0" fontId="1" fillId="0" borderId="28" xfId="0" applyFont="1" applyFill="1" applyBorder="1"/>
    <xf numFmtId="0" fontId="6" fillId="0" borderId="28" xfId="0" applyFont="1" applyFill="1" applyBorder="1" applyAlignment="1">
      <alignment horizontal="center"/>
    </xf>
    <xf numFmtId="0" fontId="6" fillId="0" borderId="37" xfId="0" applyFont="1" applyFill="1" applyBorder="1" applyAlignment="1">
      <alignment horizontal="center"/>
    </xf>
    <xf numFmtId="0" fontId="6" fillId="0" borderId="68" xfId="0" applyNumberFormat="1" applyFont="1" applyFill="1" applyBorder="1" applyAlignment="1">
      <alignment horizontal="center" vertical="top"/>
    </xf>
    <xf numFmtId="0" fontId="1" fillId="0" borderId="60" xfId="0" applyFont="1" applyFill="1" applyBorder="1"/>
    <xf numFmtId="0" fontId="6" fillId="0" borderId="60" xfId="0" applyFont="1" applyFill="1" applyBorder="1" applyAlignment="1">
      <alignment horizontal="center"/>
    </xf>
    <xf numFmtId="44" fontId="6" fillId="2" borderId="32" xfId="1" applyFont="1" applyFill="1" applyBorder="1" applyProtection="1">
      <protection locked="0"/>
    </xf>
    <xf numFmtId="0" fontId="25" fillId="2" borderId="25" xfId="0" applyFont="1" applyFill="1" applyBorder="1" applyProtection="1">
      <protection locked="0"/>
    </xf>
    <xf numFmtId="9" fontId="25" fillId="2" borderId="10" xfId="0" applyNumberFormat="1" applyFont="1" applyFill="1" applyBorder="1" applyProtection="1">
      <protection locked="0"/>
    </xf>
    <xf numFmtId="44" fontId="25" fillId="2" borderId="24" xfId="1" applyFont="1" applyFill="1" applyBorder="1" applyAlignment="1" applyProtection="1">
      <alignment horizontal="center"/>
      <protection locked="0"/>
    </xf>
    <xf numFmtId="0" fontId="6" fillId="0" borderId="33" xfId="0" applyFont="1" applyFill="1" applyBorder="1" applyAlignment="1">
      <alignment horizontal="left"/>
    </xf>
    <xf numFmtId="0" fontId="6" fillId="0" borderId="24" xfId="0" applyFont="1" applyFill="1" applyBorder="1" applyAlignment="1">
      <alignment horizontal="left"/>
    </xf>
    <xf numFmtId="0" fontId="6" fillId="2" borderId="33" xfId="0" applyFont="1" applyFill="1" applyBorder="1" applyAlignment="1">
      <alignment horizontal="left"/>
    </xf>
    <xf numFmtId="0" fontId="6" fillId="2" borderId="24" xfId="0" applyFont="1" applyFill="1" applyBorder="1" applyAlignment="1">
      <alignment horizontal="left"/>
    </xf>
    <xf numFmtId="0" fontId="7" fillId="2" borderId="34" xfId="0" applyFont="1" applyFill="1" applyBorder="1" applyAlignment="1">
      <alignment horizontal="center" vertical="center"/>
    </xf>
    <xf numFmtId="0" fontId="7" fillId="2" borderId="35" xfId="0" applyFont="1" applyFill="1" applyBorder="1" applyAlignment="1">
      <alignment horizontal="center" vertical="center"/>
    </xf>
    <xf numFmtId="0" fontId="7" fillId="2" borderId="36" xfId="0" applyFont="1" applyFill="1" applyBorder="1" applyAlignment="1">
      <alignment horizontal="center" vertical="center"/>
    </xf>
    <xf numFmtId="0" fontId="1" fillId="2" borderId="65" xfId="0" applyFont="1" applyFill="1" applyBorder="1" applyAlignment="1">
      <alignment horizontal="center"/>
    </xf>
    <xf numFmtId="0" fontId="20" fillId="2" borderId="0" xfId="0" applyFont="1" applyFill="1" applyAlignment="1">
      <alignment horizontal="center"/>
    </xf>
    <xf numFmtId="0" fontId="9" fillId="2" borderId="0" xfId="0" applyFont="1" applyFill="1" applyAlignment="1">
      <alignment horizontal="center"/>
    </xf>
    <xf numFmtId="0" fontId="7" fillId="2" borderId="34" xfId="0" applyFont="1" applyFill="1" applyBorder="1" applyAlignment="1">
      <alignment horizontal="center"/>
    </xf>
    <xf numFmtId="0" fontId="6" fillId="2" borderId="35" xfId="0" applyFont="1" applyFill="1" applyBorder="1" applyAlignment="1">
      <alignment horizontal="center"/>
    </xf>
    <xf numFmtId="0" fontId="6" fillId="2" borderId="36" xfId="0" applyFont="1" applyFill="1" applyBorder="1" applyAlignment="1">
      <alignment horizontal="center"/>
    </xf>
    <xf numFmtId="0" fontId="6" fillId="2" borderId="33" xfId="0" applyFont="1" applyFill="1" applyBorder="1" applyAlignment="1">
      <alignment horizontal="left" wrapText="1"/>
    </xf>
    <xf numFmtId="0" fontId="6" fillId="2" borderId="24" xfId="0" applyFont="1" applyFill="1" applyBorder="1" applyAlignment="1">
      <alignment horizontal="left"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9"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6" fillId="2" borderId="33" xfId="0" applyFont="1" applyFill="1" applyBorder="1" applyAlignment="1" applyProtection="1">
      <alignment horizontal="center" vertical="center"/>
    </xf>
    <xf numFmtId="0" fontId="9" fillId="2" borderId="24" xfId="0" applyFont="1" applyFill="1" applyBorder="1" applyAlignment="1" applyProtection="1">
      <alignment horizontal="center" vertical="center"/>
    </xf>
    <xf numFmtId="0" fontId="9" fillId="2" borderId="25" xfId="0" applyFont="1" applyFill="1" applyBorder="1" applyAlignment="1" applyProtection="1">
      <alignment horizontal="center" vertical="center"/>
    </xf>
    <xf numFmtId="0" fontId="6" fillId="0" borderId="33" xfId="0" applyFont="1" applyBorder="1" applyAlignment="1">
      <alignment horizontal="left"/>
    </xf>
    <xf numFmtId="0" fontId="6" fillId="0" borderId="24" xfId="0" applyFont="1" applyBorder="1" applyAlignment="1">
      <alignment horizontal="left"/>
    </xf>
    <xf numFmtId="0" fontId="24" fillId="2" borderId="15" xfId="0" applyFont="1" applyFill="1" applyBorder="1" applyAlignment="1">
      <alignment horizontal="center"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6" fillId="2" borderId="70" xfId="0" applyFont="1" applyFill="1" applyBorder="1" applyAlignment="1">
      <alignment horizontal="center"/>
    </xf>
    <xf numFmtId="0" fontId="6" fillId="2" borderId="41" xfId="0" applyFont="1" applyFill="1" applyBorder="1" applyAlignment="1">
      <alignment horizontal="center"/>
    </xf>
    <xf numFmtId="0" fontId="6" fillId="2" borderId="48" xfId="0" applyFont="1" applyFill="1" applyBorder="1" applyAlignment="1">
      <alignment horizontal="center"/>
    </xf>
    <xf numFmtId="0" fontId="6" fillId="2" borderId="42" xfId="0" applyFont="1" applyFill="1" applyBorder="1" applyAlignment="1">
      <alignment horizontal="center"/>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0" xfId="0" applyFont="1" applyFill="1" applyAlignment="1">
      <alignment horizontal="center" vertical="center"/>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50" xfId="0" applyFont="1" applyFill="1" applyBorder="1" applyAlignment="1">
      <alignment horizontal="center" vertical="center"/>
    </xf>
    <xf numFmtId="0" fontId="7" fillId="2" borderId="56"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32" xfId="0" applyFont="1" applyFill="1" applyBorder="1" applyAlignment="1">
      <alignment horizontal="center" vertical="center"/>
    </xf>
    <xf numFmtId="3" fontId="6" fillId="2" borderId="29" xfId="0" applyNumberFormat="1" applyFont="1" applyFill="1" applyBorder="1" applyAlignment="1">
      <alignment horizontal="center"/>
    </xf>
    <xf numFmtId="0" fontId="6" fillId="2" borderId="59" xfId="0" applyFont="1" applyFill="1" applyBorder="1" applyAlignment="1">
      <alignment horizontal="center"/>
    </xf>
    <xf numFmtId="0" fontId="1" fillId="2" borderId="51" xfId="0" applyFont="1" applyFill="1" applyBorder="1" applyAlignment="1">
      <alignment horizontal="center"/>
    </xf>
    <xf numFmtId="0" fontId="1" fillId="2" borderId="52" xfId="0" applyFont="1" applyFill="1" applyBorder="1" applyAlignment="1">
      <alignment horizontal="center"/>
    </xf>
    <xf numFmtId="0" fontId="1" fillId="2" borderId="53" xfId="0" applyFont="1" applyFill="1" applyBorder="1" applyAlignment="1">
      <alignment horizont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1" fillId="2" borderId="24" xfId="0" applyFont="1" applyFill="1" applyBorder="1" applyAlignment="1">
      <alignment horizontal="center" vertical="center" wrapText="1"/>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6" xfId="0" applyFont="1" applyFill="1" applyBorder="1" applyAlignment="1">
      <alignment horizontal="center" vertical="center"/>
    </xf>
    <xf numFmtId="0" fontId="1" fillId="2" borderId="41" xfId="0" applyFont="1" applyFill="1" applyBorder="1" applyAlignment="1">
      <alignment horizontal="center" vertical="center" wrapText="1"/>
    </xf>
    <xf numFmtId="3" fontId="6" fillId="2" borderId="24" xfId="0" applyNumberFormat="1" applyFont="1" applyFill="1" applyBorder="1" applyAlignment="1">
      <alignment horizontal="center"/>
    </xf>
    <xf numFmtId="0" fontId="6" fillId="2" borderId="24" xfId="0" applyFont="1" applyFill="1" applyBorder="1" applyAlignment="1">
      <alignment horizontal="center"/>
    </xf>
    <xf numFmtId="0" fontId="8" fillId="2" borderId="37" xfId="0" applyFont="1" applyFill="1" applyBorder="1" applyAlignment="1">
      <alignment horizontal="center" vertical="center" wrapText="1"/>
    </xf>
    <xf numFmtId="0" fontId="8" fillId="2" borderId="76" xfId="0" applyFont="1" applyFill="1" applyBorder="1" applyAlignment="1">
      <alignment horizontal="center" vertical="center" wrapText="1"/>
    </xf>
    <xf numFmtId="0" fontId="8" fillId="2" borderId="77" xfId="0" applyFont="1" applyFill="1" applyBorder="1" applyAlignment="1">
      <alignment horizontal="center" vertical="center" wrapText="1"/>
    </xf>
    <xf numFmtId="0" fontId="8" fillId="2" borderId="7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79"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50" xfId="0" applyFont="1" applyFill="1" applyBorder="1" applyAlignment="1">
      <alignment horizontal="center" vertical="center" wrapText="1"/>
    </xf>
    <xf numFmtId="0" fontId="8" fillId="2" borderId="80" xfId="0" applyFont="1" applyFill="1" applyBorder="1" applyAlignment="1">
      <alignment horizontal="center" vertical="center" wrapText="1"/>
    </xf>
    <xf numFmtId="3" fontId="6" fillId="2" borderId="59" xfId="0" applyNumberFormat="1" applyFont="1" applyFill="1" applyBorder="1" applyAlignment="1">
      <alignment horizontal="center"/>
    </xf>
    <xf numFmtId="0" fontId="19" fillId="2" borderId="34" xfId="0" applyFont="1" applyFill="1" applyBorder="1" applyAlignment="1">
      <alignment horizontal="center" vertical="center"/>
    </xf>
    <xf numFmtId="0" fontId="19" fillId="2" borderId="35" xfId="0" applyFont="1" applyFill="1" applyBorder="1" applyAlignment="1">
      <alignment horizontal="center" vertical="center"/>
    </xf>
    <xf numFmtId="0" fontId="19" fillId="2" borderId="36" xfId="0" applyFont="1" applyFill="1" applyBorder="1" applyAlignment="1">
      <alignment horizontal="center" vertical="center"/>
    </xf>
    <xf numFmtId="0" fontId="19" fillId="2" borderId="33" xfId="0" applyFont="1" applyFill="1" applyBorder="1" applyAlignment="1">
      <alignment horizontal="center" vertical="center"/>
    </xf>
    <xf numFmtId="0" fontId="19" fillId="2" borderId="24" xfId="0" applyFont="1" applyFill="1" applyBorder="1" applyAlignment="1">
      <alignment horizontal="center" vertical="center"/>
    </xf>
    <xf numFmtId="0" fontId="19" fillId="2" borderId="25" xfId="0" applyFont="1" applyFill="1" applyBorder="1" applyAlignment="1">
      <alignment horizontal="center" vertical="center"/>
    </xf>
    <xf numFmtId="0" fontId="16" fillId="2" borderId="30" xfId="0" applyFont="1" applyFill="1" applyBorder="1" applyAlignment="1">
      <alignment horizontal="center" vertical="center" wrapText="1"/>
    </xf>
    <xf numFmtId="0" fontId="16" fillId="2" borderId="31" xfId="0" applyFont="1" applyFill="1" applyBorder="1" applyAlignment="1">
      <alignment horizontal="center" vertical="center" wrapText="1"/>
    </xf>
    <xf numFmtId="0" fontId="16" fillId="2" borderId="32"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43" xfId="0" applyFont="1" applyFill="1" applyBorder="1" applyAlignment="1" applyProtection="1">
      <alignment horizontal="center"/>
      <protection locked="0"/>
    </xf>
    <xf numFmtId="0" fontId="6" fillId="2" borderId="44" xfId="0" applyFont="1" applyFill="1" applyBorder="1" applyAlignment="1" applyProtection="1">
      <alignment horizontal="center"/>
      <protection locked="0"/>
    </xf>
    <xf numFmtId="0" fontId="6" fillId="2" borderId="30" xfId="0" applyFont="1" applyFill="1" applyBorder="1" applyAlignment="1">
      <alignment horizontal="center" wrapText="1"/>
    </xf>
    <xf numFmtId="0" fontId="6" fillId="2" borderId="32" xfId="0" applyFont="1" applyFill="1" applyBorder="1" applyAlignment="1">
      <alignment horizontal="center"/>
    </xf>
    <xf numFmtId="0" fontId="25" fillId="2" borderId="13" xfId="0" applyFont="1" applyFill="1" applyBorder="1" applyAlignment="1" applyProtection="1">
      <alignment horizontal="center" wrapText="1"/>
      <protection locked="0"/>
    </xf>
    <xf numFmtId="0" fontId="25" fillId="2" borderId="14" xfId="0" applyFont="1" applyFill="1" applyBorder="1" applyAlignment="1" applyProtection="1">
      <alignment horizontal="center" wrapText="1"/>
      <protection locked="0"/>
    </xf>
    <xf numFmtId="0" fontId="25" fillId="2" borderId="4" xfId="0" applyFont="1" applyFill="1" applyBorder="1" applyAlignment="1" applyProtection="1">
      <alignment horizontal="center" wrapText="1"/>
      <protection locked="0"/>
    </xf>
    <xf numFmtId="0" fontId="25" fillId="2" borderId="5" xfId="0" applyFont="1" applyFill="1" applyBorder="1" applyAlignment="1" applyProtection="1">
      <alignment horizontal="center" wrapText="1"/>
      <protection locked="0"/>
    </xf>
    <xf numFmtId="0" fontId="25" fillId="2" borderId="12" xfId="0" applyFont="1" applyFill="1" applyBorder="1" applyAlignment="1" applyProtection="1">
      <alignment horizontal="center" wrapText="1"/>
      <protection locked="0"/>
    </xf>
    <xf numFmtId="0" fontId="25" fillId="2" borderId="11" xfId="0" applyFont="1" applyFill="1" applyBorder="1" applyAlignment="1" applyProtection="1">
      <alignment horizontal="center" wrapText="1"/>
      <protection locked="0"/>
    </xf>
    <xf numFmtId="0" fontId="14" fillId="2" borderId="0"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32" xfId="0" applyFont="1" applyFill="1" applyBorder="1" applyAlignment="1">
      <alignment horizontal="center" wrapText="1"/>
    </xf>
    <xf numFmtId="0" fontId="7" fillId="2" borderId="24"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protection locked="0"/>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6" fillId="2" borderId="69" xfId="0" applyFont="1" applyFill="1" applyBorder="1" applyAlignment="1" applyProtection="1">
      <alignment horizontal="center" vertical="center"/>
    </xf>
    <xf numFmtId="0" fontId="6" fillId="2" borderId="66"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16" fillId="2" borderId="18" xfId="0" applyFont="1" applyFill="1" applyBorder="1" applyAlignment="1" applyProtection="1">
      <alignment horizontal="center" wrapText="1"/>
    </xf>
    <xf numFmtId="0" fontId="16" fillId="2" borderId="0" xfId="0" applyFont="1" applyFill="1" applyBorder="1" applyAlignment="1" applyProtection="1">
      <alignment horizontal="center" wrapText="1"/>
    </xf>
    <xf numFmtId="0" fontId="16" fillId="2" borderId="19" xfId="0" applyFont="1" applyFill="1" applyBorder="1" applyAlignment="1" applyProtection="1">
      <alignment horizontal="center" wrapText="1"/>
    </xf>
    <xf numFmtId="0" fontId="14" fillId="2" borderId="15" xfId="0" applyFont="1" applyFill="1" applyBorder="1" applyAlignment="1" applyProtection="1">
      <alignment horizontal="center" vertical="center" wrapText="1"/>
    </xf>
    <xf numFmtId="0" fontId="14" fillId="2" borderId="16"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14" fillId="2" borderId="18" xfId="0" applyFont="1" applyFill="1" applyBorder="1" applyAlignment="1" applyProtection="1">
      <alignment horizontal="center" vertical="center"/>
    </xf>
    <xf numFmtId="0" fontId="14" fillId="2" borderId="0" xfId="0" applyFont="1" applyFill="1" applyAlignment="1" applyProtection="1">
      <alignment horizontal="center" vertical="center"/>
    </xf>
    <xf numFmtId="0" fontId="14" fillId="2" borderId="19" xfId="0" applyFont="1" applyFill="1" applyBorder="1" applyAlignment="1" applyProtection="1">
      <alignment horizontal="center" vertical="center"/>
    </xf>
    <xf numFmtId="0" fontId="14" fillId="2" borderId="20" xfId="0" applyFont="1" applyFill="1" applyBorder="1" applyAlignment="1" applyProtection="1">
      <alignment horizontal="center" vertical="center"/>
    </xf>
    <xf numFmtId="0" fontId="14" fillId="2" borderId="21" xfId="0" applyFont="1" applyFill="1" applyBorder="1" applyAlignment="1" applyProtection="1">
      <alignment horizontal="center" vertical="center"/>
    </xf>
    <xf numFmtId="0" fontId="14" fillId="2" borderId="22" xfId="0" applyFont="1" applyFill="1" applyBorder="1" applyAlignment="1" applyProtection="1">
      <alignment horizontal="center" vertical="center"/>
    </xf>
    <xf numFmtId="0" fontId="7" fillId="2" borderId="0" xfId="0" applyFont="1" applyFill="1" applyAlignment="1" applyProtection="1">
      <alignment horizontal="center" vertical="center"/>
    </xf>
    <xf numFmtId="0" fontId="7" fillId="2" borderId="35" xfId="0" applyFont="1" applyFill="1" applyBorder="1" applyAlignment="1" applyProtection="1">
      <alignment horizontal="center" vertical="center" wrapText="1"/>
    </xf>
    <xf numFmtId="44" fontId="7" fillId="2" borderId="24" xfId="1" applyFont="1" applyFill="1" applyBorder="1" applyAlignment="1" applyProtection="1">
      <alignment horizontal="center" vertical="center"/>
      <protection locked="0"/>
    </xf>
  </cellXfs>
  <cellStyles count="6">
    <cellStyle name="Comma" xfId="3" builtinId="3"/>
    <cellStyle name="Currency" xfId="1" builtinId="4"/>
    <cellStyle name="Followed Hyperlink" xfId="5" builtinId="9" hidden="1"/>
    <cellStyle name="Hyperlink" xfId="4" builtinId="8" hidden="1"/>
    <cellStyle name="Normal" xfId="0" builtinId="0"/>
    <cellStyle name="Normal 2" xfId="2" xr:uid="{00000000-0005-0000-0000-000005000000}"/>
  </cellStyles>
  <dxfs count="0"/>
  <tableStyles count="0" defaultTableStyle="TableStyleMedium2"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45"/>
  <sheetViews>
    <sheetView topLeftCell="A4" workbookViewId="0">
      <selection activeCell="C11" sqref="C11"/>
    </sheetView>
  </sheetViews>
  <sheetFormatPr defaultColWidth="8.88671875" defaultRowHeight="14.4" x14ac:dyDescent="0.3"/>
  <cols>
    <col min="1" max="2" width="8.88671875" style="10"/>
    <col min="3" max="3" width="51" style="10" customWidth="1"/>
    <col min="4" max="4" width="12.44140625" style="10" customWidth="1"/>
    <col min="5" max="5" width="14.44140625" style="10" customWidth="1"/>
    <col min="6" max="6" width="15.88671875" style="10" customWidth="1"/>
    <col min="7" max="7" width="29.44140625" style="10" customWidth="1"/>
    <col min="8" max="8" width="23.44140625" style="10" customWidth="1"/>
    <col min="9" max="9" width="29.5546875" style="10" bestFit="1" customWidth="1"/>
    <col min="10" max="10" width="43.21875" style="10" bestFit="1" customWidth="1"/>
    <col min="11" max="11" width="12.88671875" style="10" customWidth="1"/>
    <col min="12" max="13" width="15.6640625" style="10" customWidth="1"/>
    <col min="14" max="14" width="14.88671875" style="10" customWidth="1"/>
    <col min="15" max="15" width="15.33203125" style="10" customWidth="1"/>
    <col min="16" max="16384" width="8.88671875" style="10"/>
  </cols>
  <sheetData>
    <row r="1" spans="2:13" ht="22.8" x14ac:dyDescent="0.4">
      <c r="B1" s="225"/>
      <c r="C1" s="225"/>
      <c r="D1" s="225"/>
      <c r="E1" s="225"/>
      <c r="F1" s="225"/>
      <c r="G1" s="225"/>
    </row>
    <row r="2" spans="2:13" x14ac:dyDescent="0.3">
      <c r="B2" s="226"/>
      <c r="C2" s="226"/>
      <c r="D2" s="226"/>
      <c r="E2" s="226"/>
      <c r="F2" s="226"/>
      <c r="G2" s="226"/>
    </row>
    <row r="3" spans="2:13" ht="15" thickBot="1" x14ac:dyDescent="0.35">
      <c r="C3" s="17" t="s">
        <v>169</v>
      </c>
    </row>
    <row r="4" spans="2:13" x14ac:dyDescent="0.3">
      <c r="B4" s="238" t="s">
        <v>132</v>
      </c>
      <c r="C4" s="239"/>
      <c r="D4" s="239"/>
      <c r="E4" s="239"/>
      <c r="F4" s="239"/>
      <c r="G4" s="240"/>
      <c r="I4" s="66"/>
    </row>
    <row r="5" spans="2:13" x14ac:dyDescent="0.3">
      <c r="B5" s="241"/>
      <c r="C5" s="242"/>
      <c r="D5" s="242"/>
      <c r="E5" s="242"/>
      <c r="F5" s="242"/>
      <c r="G5" s="243"/>
      <c r="I5" s="66"/>
    </row>
    <row r="6" spans="2:13" ht="15" thickBot="1" x14ac:dyDescent="0.35">
      <c r="B6" s="244"/>
      <c r="C6" s="245"/>
      <c r="D6" s="245"/>
      <c r="E6" s="245"/>
      <c r="F6" s="245"/>
      <c r="G6" s="246"/>
    </row>
    <row r="7" spans="2:13" ht="15" thickBot="1" x14ac:dyDescent="0.35">
      <c r="G7" s="11"/>
      <c r="I7" s="12"/>
      <c r="J7" s="12"/>
      <c r="K7" s="12"/>
      <c r="L7" s="12"/>
      <c r="M7" s="12"/>
    </row>
    <row r="8" spans="2:13" x14ac:dyDescent="0.3">
      <c r="B8" s="247" t="s">
        <v>103</v>
      </c>
      <c r="C8" s="248"/>
      <c r="D8" s="249"/>
      <c r="E8" s="34"/>
      <c r="F8" s="34"/>
      <c r="G8" s="31"/>
      <c r="H8" s="31"/>
      <c r="I8" s="33"/>
      <c r="J8" s="33"/>
      <c r="K8" s="96"/>
      <c r="L8" s="94"/>
      <c r="M8" s="96"/>
    </row>
    <row r="9" spans="2:13" x14ac:dyDescent="0.3">
      <c r="B9" s="250"/>
      <c r="C9" s="251"/>
      <c r="D9" s="252"/>
      <c r="E9" s="34"/>
      <c r="F9" s="34"/>
      <c r="G9" s="31"/>
      <c r="H9" s="31"/>
      <c r="I9" s="33"/>
      <c r="J9" s="33"/>
      <c r="K9" s="96"/>
      <c r="L9" s="94"/>
      <c r="M9" s="96"/>
    </row>
    <row r="10" spans="2:13" x14ac:dyDescent="0.3">
      <c r="B10" s="253" t="s">
        <v>117</v>
      </c>
      <c r="C10" s="254"/>
      <c r="D10" s="255"/>
      <c r="E10" s="16"/>
      <c r="F10" s="16"/>
      <c r="G10" s="31"/>
      <c r="H10" s="31"/>
      <c r="I10" s="33"/>
      <c r="J10" s="33"/>
      <c r="K10" s="96"/>
      <c r="L10" s="94"/>
      <c r="M10" s="96"/>
    </row>
    <row r="11" spans="2:13" x14ac:dyDescent="0.3">
      <c r="B11" s="86" t="s">
        <v>109</v>
      </c>
      <c r="C11" s="87" t="s">
        <v>101</v>
      </c>
      <c r="D11" s="88" t="s">
        <v>102</v>
      </c>
      <c r="E11" s="30"/>
      <c r="F11" s="30"/>
      <c r="G11" s="31"/>
      <c r="H11" s="31"/>
      <c r="I11" s="8"/>
      <c r="J11" s="8"/>
      <c r="K11" s="8"/>
      <c r="L11" s="8"/>
      <c r="M11" s="8"/>
    </row>
    <row r="12" spans="2:13" x14ac:dyDescent="0.3">
      <c r="B12" s="86" t="s">
        <v>106</v>
      </c>
      <c r="C12" s="89" t="s">
        <v>105</v>
      </c>
      <c r="D12" s="63">
        <f>O36</f>
        <v>81685.14</v>
      </c>
      <c r="E12" s="23"/>
      <c r="F12" s="23"/>
      <c r="G12" s="31"/>
      <c r="H12" s="31"/>
      <c r="I12" s="31"/>
      <c r="J12" s="31"/>
      <c r="K12" s="31"/>
      <c r="L12" s="31"/>
      <c r="M12" s="31"/>
    </row>
    <row r="13" spans="2:13" x14ac:dyDescent="0.3">
      <c r="B13" s="86" t="s">
        <v>137</v>
      </c>
      <c r="C13" s="89" t="s">
        <v>138</v>
      </c>
      <c r="D13" s="63">
        <f>F40</f>
        <v>0</v>
      </c>
      <c r="E13" s="23"/>
      <c r="F13" s="23"/>
      <c r="G13" s="31"/>
      <c r="H13" s="31"/>
      <c r="I13" s="31"/>
      <c r="J13" s="31"/>
      <c r="K13" s="31"/>
      <c r="L13" s="31"/>
      <c r="M13" s="31"/>
    </row>
    <row r="14" spans="2:13" x14ac:dyDescent="0.3">
      <c r="B14" s="101" t="s">
        <v>107</v>
      </c>
      <c r="C14" s="89" t="s">
        <v>118</v>
      </c>
      <c r="D14" s="152">
        <f>D44</f>
        <v>179681.5</v>
      </c>
      <c r="E14" s="23"/>
      <c r="F14" s="16"/>
      <c r="G14" s="31"/>
      <c r="H14" s="31"/>
      <c r="I14" s="31"/>
      <c r="J14" s="35"/>
      <c r="K14" s="35"/>
      <c r="L14" s="31"/>
      <c r="M14" s="31"/>
    </row>
    <row r="15" spans="2:13" x14ac:dyDescent="0.3">
      <c r="B15" s="86" t="s">
        <v>107</v>
      </c>
      <c r="C15" s="95" t="s">
        <v>119</v>
      </c>
      <c r="D15" s="152">
        <f>D45</f>
        <v>807442.91249999998</v>
      </c>
      <c r="E15" s="23"/>
      <c r="F15" s="16"/>
      <c r="G15" s="31"/>
      <c r="H15" s="31"/>
      <c r="I15" s="35"/>
      <c r="J15" s="35"/>
      <c r="K15" s="35"/>
      <c r="L15" s="31"/>
      <c r="M15" s="31"/>
    </row>
    <row r="16" spans="2:13" ht="15" thickBot="1" x14ac:dyDescent="0.35"/>
    <row r="17" spans="2:16" ht="15" customHeight="1" x14ac:dyDescent="0.3">
      <c r="B17" s="232" t="s">
        <v>139</v>
      </c>
      <c r="C17" s="233"/>
      <c r="D17" s="233"/>
      <c r="E17" s="233"/>
      <c r="F17" s="233"/>
      <c r="G17" s="233"/>
      <c r="H17" s="233"/>
      <c r="I17" s="233"/>
      <c r="J17" s="233"/>
      <c r="K17" s="233"/>
      <c r="L17" s="233"/>
      <c r="M17" s="233"/>
      <c r="N17" s="233"/>
      <c r="O17" s="234"/>
    </row>
    <row r="18" spans="2:16" ht="45" customHeight="1" thickBot="1" x14ac:dyDescent="0.35">
      <c r="B18" s="235"/>
      <c r="C18" s="236"/>
      <c r="D18" s="236"/>
      <c r="E18" s="236"/>
      <c r="F18" s="236"/>
      <c r="G18" s="236"/>
      <c r="H18" s="236"/>
      <c r="I18" s="236"/>
      <c r="J18" s="236"/>
      <c r="K18" s="236"/>
      <c r="L18" s="236"/>
      <c r="M18" s="236"/>
      <c r="N18" s="236"/>
      <c r="O18" s="237"/>
    </row>
    <row r="19" spans="2:16" ht="15" thickBot="1" x14ac:dyDescent="0.35">
      <c r="B19" s="36"/>
      <c r="C19" s="224" t="s">
        <v>108</v>
      </c>
      <c r="D19" s="224"/>
      <c r="E19" s="224"/>
      <c r="F19" s="224"/>
      <c r="G19" s="224" t="s">
        <v>99</v>
      </c>
      <c r="H19" s="224"/>
      <c r="I19" s="224"/>
      <c r="J19" s="224"/>
      <c r="K19" s="224"/>
      <c r="L19" s="224"/>
      <c r="M19" s="224"/>
      <c r="N19" s="224"/>
      <c r="O19" s="224"/>
      <c r="P19" s="37"/>
    </row>
    <row r="20" spans="2:16" ht="89.1" customHeight="1" x14ac:dyDescent="0.3">
      <c r="B20" s="110" t="s">
        <v>84</v>
      </c>
      <c r="C20" s="111" t="s">
        <v>85</v>
      </c>
      <c r="D20" s="112" t="s">
        <v>104</v>
      </c>
      <c r="E20" s="113" t="s">
        <v>127</v>
      </c>
      <c r="F20" s="112" t="s">
        <v>140</v>
      </c>
      <c r="G20" s="114" t="s">
        <v>141</v>
      </c>
      <c r="H20" s="109" t="s">
        <v>142</v>
      </c>
      <c r="I20" s="115" t="s">
        <v>146</v>
      </c>
      <c r="J20" s="115" t="s">
        <v>97</v>
      </c>
      <c r="K20" s="115" t="s">
        <v>143</v>
      </c>
      <c r="L20" s="113" t="s">
        <v>144</v>
      </c>
      <c r="M20" s="113" t="s">
        <v>145</v>
      </c>
      <c r="N20" s="115" t="s">
        <v>86</v>
      </c>
      <c r="O20" s="116" t="s">
        <v>87</v>
      </c>
    </row>
    <row r="21" spans="2:16" x14ac:dyDescent="0.3">
      <c r="B21" s="25">
        <v>1</v>
      </c>
      <c r="C21" s="196" t="s">
        <v>88</v>
      </c>
      <c r="D21" s="197">
        <v>7</v>
      </c>
      <c r="E21" s="198">
        <v>295</v>
      </c>
      <c r="F21" s="153">
        <f>E21*D21*$D$43/1000</f>
        <v>8621.375</v>
      </c>
      <c r="G21" s="154">
        <f>F21*$D$43/1000</f>
        <v>35994.240624999999</v>
      </c>
      <c r="H21" s="57" t="s">
        <v>216</v>
      </c>
      <c r="I21" s="57" t="s">
        <v>212</v>
      </c>
      <c r="J21" s="58" t="s">
        <v>217</v>
      </c>
      <c r="K21" s="58">
        <v>123</v>
      </c>
      <c r="L21" s="85">
        <f>K21*D21</f>
        <v>861</v>
      </c>
      <c r="M21" s="85">
        <f>K21*$D$43/1000</f>
        <v>513.52499999999998</v>
      </c>
      <c r="N21" s="216">
        <v>660.05</v>
      </c>
      <c r="O21" s="157">
        <f>N21*D21</f>
        <v>4620.3499999999995</v>
      </c>
    </row>
    <row r="22" spans="2:16" x14ac:dyDescent="0.3">
      <c r="B22" s="26">
        <v>2</v>
      </c>
      <c r="C22" s="199" t="s">
        <v>90</v>
      </c>
      <c r="D22" s="197">
        <v>5</v>
      </c>
      <c r="E22" s="200">
        <v>460</v>
      </c>
      <c r="F22" s="155">
        <f>E22*D22*$D$43/1000</f>
        <v>9602.5</v>
      </c>
      <c r="G22" s="154">
        <f>F22*$D$43/1000</f>
        <v>40090.4375</v>
      </c>
      <c r="H22" s="57" t="s">
        <v>218</v>
      </c>
      <c r="I22" s="57" t="s">
        <v>212</v>
      </c>
      <c r="J22" s="58" t="s">
        <v>252</v>
      </c>
      <c r="K22" s="58">
        <v>154</v>
      </c>
      <c r="L22" s="85">
        <f t="shared" ref="L22:L35" si="0">K22*D22</f>
        <v>770</v>
      </c>
      <c r="M22" s="85">
        <f t="shared" ref="M22:M35" si="1">K22*$D$43/1000</f>
        <v>642.95000000000005</v>
      </c>
      <c r="N22" s="216">
        <v>683.59</v>
      </c>
      <c r="O22" s="157">
        <f t="shared" ref="O22:O35" si="2">N22*D22</f>
        <v>3417.9500000000003</v>
      </c>
    </row>
    <row r="23" spans="2:16" x14ac:dyDescent="0.3">
      <c r="B23" s="26">
        <v>3</v>
      </c>
      <c r="C23" s="199" t="s">
        <v>172</v>
      </c>
      <c r="D23" s="197">
        <v>1</v>
      </c>
      <c r="E23" s="200">
        <v>340</v>
      </c>
      <c r="F23" s="155">
        <f>E23*D23*$D$43/1000</f>
        <v>1419.5</v>
      </c>
      <c r="G23" s="154">
        <f t="shared" ref="G23:G24" si="3">F23*$D$43/1000</f>
        <v>5926.4125000000004</v>
      </c>
      <c r="H23" s="57" t="s">
        <v>216</v>
      </c>
      <c r="I23" s="57" t="s">
        <v>212</v>
      </c>
      <c r="J23" s="58" t="s">
        <v>217</v>
      </c>
      <c r="K23" s="58">
        <v>123</v>
      </c>
      <c r="L23" s="85">
        <f t="shared" si="0"/>
        <v>123</v>
      </c>
      <c r="M23" s="85">
        <f t="shared" si="1"/>
        <v>513.52499999999998</v>
      </c>
      <c r="N23" s="216">
        <v>660.05</v>
      </c>
      <c r="O23" s="157">
        <f t="shared" si="2"/>
        <v>660.05</v>
      </c>
    </row>
    <row r="24" spans="2:16" x14ac:dyDescent="0.3">
      <c r="B24" s="25">
        <v>4</v>
      </c>
      <c r="C24" s="199" t="s">
        <v>173</v>
      </c>
      <c r="D24" s="197">
        <v>1</v>
      </c>
      <c r="E24" s="200">
        <v>455</v>
      </c>
      <c r="F24" s="155">
        <f t="shared" ref="F24" si="4">E24*D24*$D$43/1000</f>
        <v>1899.625</v>
      </c>
      <c r="G24" s="154">
        <f t="shared" si="3"/>
        <v>7930.9343749999998</v>
      </c>
      <c r="H24" s="57" t="s">
        <v>216</v>
      </c>
      <c r="I24" s="57" t="s">
        <v>212</v>
      </c>
      <c r="J24" s="58" t="s">
        <v>217</v>
      </c>
      <c r="K24" s="58">
        <v>123</v>
      </c>
      <c r="L24" s="85">
        <f t="shared" si="0"/>
        <v>123</v>
      </c>
      <c r="M24" s="85">
        <f t="shared" si="1"/>
        <v>513.52499999999998</v>
      </c>
      <c r="N24" s="216">
        <v>660.05</v>
      </c>
      <c r="O24" s="157">
        <f t="shared" si="2"/>
        <v>660.05</v>
      </c>
    </row>
    <row r="25" spans="2:16" x14ac:dyDescent="0.3">
      <c r="B25" s="26">
        <v>5</v>
      </c>
      <c r="C25" s="199" t="s">
        <v>167</v>
      </c>
      <c r="D25" s="197">
        <v>2</v>
      </c>
      <c r="E25" s="200">
        <v>1075</v>
      </c>
      <c r="F25" s="153">
        <f t="shared" ref="F25:F35" si="5">E25*D25*$D$43/1000</f>
        <v>8976.25</v>
      </c>
      <c r="G25" s="154">
        <f t="shared" ref="G25:G35" si="6">F25*$D$43/1000</f>
        <v>37475.84375</v>
      </c>
      <c r="H25" s="57" t="s">
        <v>218</v>
      </c>
      <c r="I25" s="57" t="s">
        <v>212</v>
      </c>
      <c r="J25" s="58" t="s">
        <v>252</v>
      </c>
      <c r="K25" s="58">
        <v>154</v>
      </c>
      <c r="L25" s="85">
        <f t="shared" si="0"/>
        <v>308</v>
      </c>
      <c r="M25" s="85">
        <f t="shared" si="1"/>
        <v>642.95000000000005</v>
      </c>
      <c r="N25" s="216">
        <v>683.59</v>
      </c>
      <c r="O25" s="157">
        <f t="shared" si="2"/>
        <v>1367.18</v>
      </c>
    </row>
    <row r="26" spans="2:16" x14ac:dyDescent="0.3">
      <c r="B26" s="26">
        <v>6</v>
      </c>
      <c r="C26" s="199" t="s">
        <v>168</v>
      </c>
      <c r="D26" s="197">
        <v>2</v>
      </c>
      <c r="E26" s="200">
        <v>455</v>
      </c>
      <c r="F26" s="155">
        <f t="shared" si="5"/>
        <v>3799.25</v>
      </c>
      <c r="G26" s="154">
        <f t="shared" si="6"/>
        <v>15861.86875</v>
      </c>
      <c r="H26" s="57" t="s">
        <v>216</v>
      </c>
      <c r="I26" s="57" t="s">
        <v>212</v>
      </c>
      <c r="J26" s="58" t="s">
        <v>217</v>
      </c>
      <c r="K26" s="58">
        <v>123</v>
      </c>
      <c r="L26" s="85">
        <f t="shared" si="0"/>
        <v>246</v>
      </c>
      <c r="M26" s="85">
        <f t="shared" si="1"/>
        <v>513.52499999999998</v>
      </c>
      <c r="N26" s="216">
        <v>660.05</v>
      </c>
      <c r="O26" s="157">
        <f t="shared" si="2"/>
        <v>1320.1</v>
      </c>
    </row>
    <row r="27" spans="2:16" x14ac:dyDescent="0.3">
      <c r="B27" s="25">
        <v>7</v>
      </c>
      <c r="C27" s="199" t="s">
        <v>1</v>
      </c>
      <c r="D27" s="201">
        <v>19</v>
      </c>
      <c r="E27" s="200">
        <v>65</v>
      </c>
      <c r="F27" s="155">
        <f t="shared" si="5"/>
        <v>5156.125</v>
      </c>
      <c r="G27" s="154">
        <f t="shared" si="6"/>
        <v>21526.821875000001</v>
      </c>
      <c r="H27" s="57" t="s">
        <v>219</v>
      </c>
      <c r="I27" s="57" t="s">
        <v>212</v>
      </c>
      <c r="J27" s="59" t="s">
        <v>220</v>
      </c>
      <c r="K27" s="59">
        <v>28</v>
      </c>
      <c r="L27" s="85">
        <f t="shared" si="0"/>
        <v>532</v>
      </c>
      <c r="M27" s="85">
        <f t="shared" si="1"/>
        <v>116.9</v>
      </c>
      <c r="N27" s="216">
        <v>205.3</v>
      </c>
      <c r="O27" s="157">
        <f t="shared" si="2"/>
        <v>3900.7000000000003</v>
      </c>
    </row>
    <row r="28" spans="2:16" x14ac:dyDescent="0.3">
      <c r="B28" s="26">
        <v>8</v>
      </c>
      <c r="C28" s="202" t="s">
        <v>94</v>
      </c>
      <c r="D28" s="203">
        <v>14</v>
      </c>
      <c r="E28" s="204">
        <v>90</v>
      </c>
      <c r="F28" s="155">
        <f t="shared" si="5"/>
        <v>5260.5</v>
      </c>
      <c r="G28" s="154">
        <f t="shared" si="6"/>
        <v>21962.587500000001</v>
      </c>
      <c r="H28" s="57" t="s">
        <v>219</v>
      </c>
      <c r="I28" s="57" t="s">
        <v>212</v>
      </c>
      <c r="J28" s="58" t="s">
        <v>220</v>
      </c>
      <c r="K28" s="58">
        <v>28</v>
      </c>
      <c r="L28" s="85">
        <f t="shared" si="0"/>
        <v>392</v>
      </c>
      <c r="M28" s="85">
        <f t="shared" si="1"/>
        <v>116.9</v>
      </c>
      <c r="N28" s="216">
        <v>205.3</v>
      </c>
      <c r="O28" s="157">
        <f t="shared" si="2"/>
        <v>2874.2000000000003</v>
      </c>
    </row>
    <row r="29" spans="2:16" x14ac:dyDescent="0.3">
      <c r="B29" s="26">
        <v>9</v>
      </c>
      <c r="C29" s="205" t="s">
        <v>91</v>
      </c>
      <c r="D29" s="206">
        <v>1</v>
      </c>
      <c r="E29" s="197">
        <v>130</v>
      </c>
      <c r="F29" s="155">
        <f t="shared" si="5"/>
        <v>542.75</v>
      </c>
      <c r="G29" s="154">
        <f t="shared" si="6"/>
        <v>2265.9812499999998</v>
      </c>
      <c r="H29" s="57" t="s">
        <v>221</v>
      </c>
      <c r="I29" s="57" t="s">
        <v>212</v>
      </c>
      <c r="J29" s="58" t="s">
        <v>222</v>
      </c>
      <c r="K29" s="58">
        <v>51</v>
      </c>
      <c r="L29" s="85">
        <f t="shared" si="0"/>
        <v>51</v>
      </c>
      <c r="M29" s="85">
        <f t="shared" si="1"/>
        <v>212.92500000000001</v>
      </c>
      <c r="N29" s="216">
        <v>216</v>
      </c>
      <c r="O29" s="157">
        <f t="shared" si="2"/>
        <v>216</v>
      </c>
    </row>
    <row r="30" spans="2:16" x14ac:dyDescent="0.3">
      <c r="B30" s="25">
        <v>10</v>
      </c>
      <c r="C30" s="207" t="s">
        <v>92</v>
      </c>
      <c r="D30" s="208">
        <v>3</v>
      </c>
      <c r="E30" s="209">
        <v>295</v>
      </c>
      <c r="F30" s="155">
        <f t="shared" si="5"/>
        <v>3694.875</v>
      </c>
      <c r="G30" s="154">
        <f t="shared" si="6"/>
        <v>15426.103125</v>
      </c>
      <c r="H30" s="57" t="s">
        <v>223</v>
      </c>
      <c r="I30" s="57" t="s">
        <v>212</v>
      </c>
      <c r="J30" s="58" t="s">
        <v>224</v>
      </c>
      <c r="K30" s="58">
        <v>118</v>
      </c>
      <c r="L30" s="85">
        <f t="shared" si="0"/>
        <v>354</v>
      </c>
      <c r="M30" s="85">
        <f t="shared" si="1"/>
        <v>492.65</v>
      </c>
      <c r="N30" s="216">
        <v>297.32</v>
      </c>
      <c r="O30" s="157">
        <f t="shared" si="2"/>
        <v>891.96</v>
      </c>
    </row>
    <row r="31" spans="2:16" x14ac:dyDescent="0.3">
      <c r="B31" s="26">
        <v>11</v>
      </c>
      <c r="C31" s="205" t="s">
        <v>93</v>
      </c>
      <c r="D31" s="210">
        <v>4</v>
      </c>
      <c r="E31" s="197">
        <v>460</v>
      </c>
      <c r="F31" s="155">
        <f t="shared" si="5"/>
        <v>7682</v>
      </c>
      <c r="G31" s="154">
        <f t="shared" si="6"/>
        <v>32072.35</v>
      </c>
      <c r="H31" s="57" t="s">
        <v>218</v>
      </c>
      <c r="I31" s="57" t="s">
        <v>212</v>
      </c>
      <c r="J31" s="59" t="s">
        <v>225</v>
      </c>
      <c r="K31" s="59">
        <v>209</v>
      </c>
      <c r="L31" s="85">
        <f t="shared" si="0"/>
        <v>836</v>
      </c>
      <c r="M31" s="85">
        <f t="shared" si="1"/>
        <v>872.57500000000005</v>
      </c>
      <c r="N31" s="216">
        <v>440.7</v>
      </c>
      <c r="O31" s="157">
        <f t="shared" si="2"/>
        <v>1762.8</v>
      </c>
    </row>
    <row r="32" spans="2:16" x14ac:dyDescent="0.3">
      <c r="B32" s="26">
        <v>12</v>
      </c>
      <c r="C32" s="207" t="s">
        <v>170</v>
      </c>
      <c r="D32" s="197">
        <v>190</v>
      </c>
      <c r="E32" s="209">
        <v>105</v>
      </c>
      <c r="F32" s="155">
        <f t="shared" si="5"/>
        <v>83291.25</v>
      </c>
      <c r="G32" s="154">
        <f t="shared" si="6"/>
        <v>347740.96875</v>
      </c>
      <c r="H32" s="57" t="s">
        <v>219</v>
      </c>
      <c r="I32" s="57" t="s">
        <v>212</v>
      </c>
      <c r="J32" s="59" t="s">
        <v>220</v>
      </c>
      <c r="K32" s="59">
        <v>28</v>
      </c>
      <c r="L32" s="85">
        <f t="shared" si="0"/>
        <v>5320</v>
      </c>
      <c r="M32" s="85">
        <f t="shared" si="1"/>
        <v>116.9</v>
      </c>
      <c r="N32" s="216">
        <v>205.3</v>
      </c>
      <c r="O32" s="157">
        <f t="shared" si="2"/>
        <v>39007</v>
      </c>
    </row>
    <row r="33" spans="2:16" x14ac:dyDescent="0.3">
      <c r="B33" s="25">
        <v>13</v>
      </c>
      <c r="C33" s="207" t="s">
        <v>171</v>
      </c>
      <c r="D33" s="197">
        <v>8</v>
      </c>
      <c r="E33" s="209">
        <v>205</v>
      </c>
      <c r="F33" s="155">
        <f t="shared" si="5"/>
        <v>6847</v>
      </c>
      <c r="G33" s="154">
        <f t="shared" si="6"/>
        <v>28586.224999999999</v>
      </c>
      <c r="H33" s="57" t="s">
        <v>221</v>
      </c>
      <c r="I33" s="57" t="s">
        <v>212</v>
      </c>
      <c r="J33" s="59" t="s">
        <v>222</v>
      </c>
      <c r="K33" s="59">
        <v>51</v>
      </c>
      <c r="L33" s="85">
        <f t="shared" si="0"/>
        <v>408</v>
      </c>
      <c r="M33" s="85">
        <f t="shared" si="1"/>
        <v>212.92500000000001</v>
      </c>
      <c r="N33" s="216">
        <v>216</v>
      </c>
      <c r="O33" s="157">
        <f t="shared" si="2"/>
        <v>1728</v>
      </c>
    </row>
    <row r="34" spans="2:16" x14ac:dyDescent="0.3">
      <c r="B34" s="26">
        <v>14</v>
      </c>
      <c r="C34" s="207" t="s">
        <v>2</v>
      </c>
      <c r="D34" s="201">
        <v>81</v>
      </c>
      <c r="E34" s="209">
        <v>120</v>
      </c>
      <c r="F34" s="155">
        <f t="shared" si="5"/>
        <v>40581</v>
      </c>
      <c r="G34" s="154">
        <f t="shared" si="6"/>
        <v>169425.67499999999</v>
      </c>
      <c r="H34" s="57" t="s">
        <v>226</v>
      </c>
      <c r="I34" s="57" t="s">
        <v>212</v>
      </c>
      <c r="J34" s="58" t="s">
        <v>222</v>
      </c>
      <c r="K34" s="58">
        <v>51</v>
      </c>
      <c r="L34" s="85">
        <f t="shared" si="0"/>
        <v>4131</v>
      </c>
      <c r="M34" s="85">
        <f t="shared" si="1"/>
        <v>212.92500000000001</v>
      </c>
      <c r="N34" s="216">
        <v>216</v>
      </c>
      <c r="O34" s="157">
        <f t="shared" si="2"/>
        <v>17496</v>
      </c>
    </row>
    <row r="35" spans="2:16" ht="15" thickBot="1" x14ac:dyDescent="0.35">
      <c r="B35" s="26">
        <v>15</v>
      </c>
      <c r="C35" s="211" t="s">
        <v>3</v>
      </c>
      <c r="D35" s="209">
        <v>4</v>
      </c>
      <c r="E35" s="212">
        <v>455</v>
      </c>
      <c r="F35" s="155">
        <f t="shared" si="5"/>
        <v>7598.5</v>
      </c>
      <c r="G35" s="154">
        <f t="shared" si="6"/>
        <v>31723.737499999999</v>
      </c>
      <c r="H35" s="60" t="s">
        <v>227</v>
      </c>
      <c r="I35" s="60" t="s">
        <v>212</v>
      </c>
      <c r="J35" s="61" t="s">
        <v>225</v>
      </c>
      <c r="K35" s="61">
        <v>209</v>
      </c>
      <c r="L35" s="85">
        <f t="shared" si="0"/>
        <v>836</v>
      </c>
      <c r="M35" s="85">
        <f t="shared" si="1"/>
        <v>872.57500000000005</v>
      </c>
      <c r="N35" s="216">
        <v>440.7</v>
      </c>
      <c r="O35" s="157">
        <f t="shared" si="2"/>
        <v>1762.8</v>
      </c>
    </row>
    <row r="36" spans="2:16" s="45" customFormat="1" ht="15.6" thickTop="1" thickBot="1" x14ac:dyDescent="0.35">
      <c r="B36" s="39" t="s">
        <v>98</v>
      </c>
      <c r="C36" s="40" t="s">
        <v>96</v>
      </c>
      <c r="D36" s="53">
        <f>SUM(D21:D35)</f>
        <v>342</v>
      </c>
      <c r="E36" s="54" t="s">
        <v>76</v>
      </c>
      <c r="F36" s="156">
        <f>SUM(F21:F35)</f>
        <v>194972.5</v>
      </c>
      <c r="G36" s="156">
        <f>SUM(G21:G35)</f>
        <v>814010.1875</v>
      </c>
      <c r="H36" s="42" t="s">
        <v>76</v>
      </c>
      <c r="I36" s="42" t="s">
        <v>76</v>
      </c>
      <c r="J36" s="43" t="s">
        <v>76</v>
      </c>
      <c r="K36" s="99" t="s">
        <v>76</v>
      </c>
      <c r="L36" s="53">
        <f>SUM(L21:L35)</f>
        <v>15291</v>
      </c>
      <c r="M36" s="53">
        <f>SUM(M21:M35)</f>
        <v>6567.2750000000005</v>
      </c>
      <c r="N36" s="44" t="s">
        <v>76</v>
      </c>
      <c r="O36" s="158">
        <f>SUM(O21:O35)</f>
        <v>81685.14</v>
      </c>
      <c r="P36" s="10"/>
    </row>
    <row r="37" spans="2:16" ht="15" thickBot="1" x14ac:dyDescent="0.35"/>
    <row r="38" spans="2:16" x14ac:dyDescent="0.3">
      <c r="B38" s="227" t="s">
        <v>134</v>
      </c>
      <c r="C38" s="228"/>
      <c r="D38" s="228"/>
      <c r="E38" s="228"/>
      <c r="F38" s="229"/>
    </row>
    <row r="39" spans="2:16" ht="28.2" x14ac:dyDescent="0.3">
      <c r="B39" s="103" t="s">
        <v>84</v>
      </c>
      <c r="C39" s="102" t="s">
        <v>74</v>
      </c>
      <c r="D39" s="105" t="s">
        <v>135</v>
      </c>
      <c r="E39" s="102" t="s">
        <v>86</v>
      </c>
      <c r="F39" s="104" t="s">
        <v>87</v>
      </c>
    </row>
    <row r="40" spans="2:16" ht="15" thickBot="1" x14ac:dyDescent="0.35">
      <c r="B40" s="106">
        <v>13</v>
      </c>
      <c r="C40" s="107" t="s">
        <v>136</v>
      </c>
      <c r="D40" s="108">
        <f>D36</f>
        <v>342</v>
      </c>
      <c r="E40" s="107"/>
      <c r="F40" s="213">
        <v>0</v>
      </c>
    </row>
    <row r="41" spans="2:16" ht="15" thickBot="1" x14ac:dyDescent="0.35"/>
    <row r="42" spans="2:16" x14ac:dyDescent="0.3">
      <c r="B42" s="221" t="s">
        <v>123</v>
      </c>
      <c r="C42" s="222"/>
      <c r="D42" s="222"/>
      <c r="E42" s="223"/>
      <c r="F42" s="16"/>
      <c r="G42" s="16"/>
      <c r="H42" s="16"/>
      <c r="I42" s="12"/>
      <c r="J42" s="2"/>
      <c r="K42" s="2"/>
      <c r="L42" s="32"/>
      <c r="M42" s="32"/>
      <c r="N42" s="30"/>
      <c r="O42" s="30"/>
    </row>
    <row r="43" spans="2:16" x14ac:dyDescent="0.3">
      <c r="B43" s="219" t="s">
        <v>113</v>
      </c>
      <c r="C43" s="220"/>
      <c r="D43" s="56">
        <v>4175</v>
      </c>
      <c r="E43" s="24" t="s">
        <v>130</v>
      </c>
      <c r="F43" s="16"/>
      <c r="G43" s="16"/>
      <c r="H43" s="16"/>
      <c r="I43" s="12"/>
      <c r="J43" s="2"/>
      <c r="K43" s="2"/>
      <c r="L43" s="32"/>
      <c r="M43" s="32"/>
      <c r="N43" s="30"/>
      <c r="O43" s="30"/>
    </row>
    <row r="44" spans="2:16" ht="33.9" customHeight="1" x14ac:dyDescent="0.3">
      <c r="B44" s="230" t="s">
        <v>131</v>
      </c>
      <c r="C44" s="231"/>
      <c r="D44" s="56">
        <f>F36-L36</f>
        <v>179681.5</v>
      </c>
      <c r="E44" s="24" t="s">
        <v>174</v>
      </c>
      <c r="F44" s="90"/>
      <c r="G44" s="16"/>
      <c r="H44" s="16"/>
      <c r="I44" s="12"/>
      <c r="J44" s="2"/>
      <c r="K44" s="2"/>
      <c r="L44" s="32"/>
      <c r="M44" s="32"/>
      <c r="N44" s="30"/>
      <c r="O44" s="30"/>
    </row>
    <row r="45" spans="2:16" x14ac:dyDescent="0.3">
      <c r="B45" s="217" t="s">
        <v>129</v>
      </c>
      <c r="C45" s="218"/>
      <c r="D45" s="56">
        <f>G36-M36</f>
        <v>807442.91249999998</v>
      </c>
      <c r="E45" s="24" t="s">
        <v>114</v>
      </c>
      <c r="H45" s="12"/>
      <c r="J45" s="12"/>
      <c r="K45" s="12"/>
      <c r="L45" s="12"/>
      <c r="M45" s="12"/>
    </row>
  </sheetData>
  <sheetProtection algorithmName="SHA-512" hashValue="+pUCUD4BG09d03VE+vUpRuz7oGfQ2QsfZ6RUNv1wpq5MPkQEQ4b8ExttLaLKHKfvvfDbIHINF5IuYGCh6WJzpA==" saltValue="YSOq2UpLPq/7K8543gdqew==" spinCount="100000" sheet="1" formatCells="0" formatColumns="0" formatRows="0" insertColumns="0" insertRows="0" deleteColumns="0" deleteRows="0"/>
  <mergeCells count="13">
    <mergeCell ref="B45:C45"/>
    <mergeCell ref="B43:C43"/>
    <mergeCell ref="B42:E42"/>
    <mergeCell ref="C19:F19"/>
    <mergeCell ref="B1:G1"/>
    <mergeCell ref="B2:G2"/>
    <mergeCell ref="G19:O19"/>
    <mergeCell ref="B38:F38"/>
    <mergeCell ref="B44:C44"/>
    <mergeCell ref="B17:O18"/>
    <mergeCell ref="B4:G6"/>
    <mergeCell ref="B8:D9"/>
    <mergeCell ref="B10:D10"/>
  </mergeCells>
  <pageMargins left="0.25" right="0.14000000000000001" top="0.75" bottom="0.75" header="0.3" footer="0.3"/>
  <pageSetup scale="45" fitToHeight="0" orientation="landscape" r:id="rId1"/>
  <rowBreaks count="1" manualBreakCount="1">
    <brk id="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59129-B632-4D47-83F5-55095AA7BD2F}">
  <sheetPr>
    <pageSetUpPr fitToPage="1"/>
  </sheetPr>
  <dimension ref="B1:P45"/>
  <sheetViews>
    <sheetView tabSelected="1" topLeftCell="E19" workbookViewId="0">
      <selection activeCell="J21" sqref="J21:J35"/>
    </sheetView>
  </sheetViews>
  <sheetFormatPr defaultColWidth="8.88671875" defaultRowHeight="14.4" x14ac:dyDescent="0.3"/>
  <cols>
    <col min="1" max="2" width="8.88671875" style="10"/>
    <col min="3" max="3" width="51" style="10" customWidth="1"/>
    <col min="4" max="4" width="12.44140625" style="10" customWidth="1"/>
    <col min="5" max="5" width="14.44140625" style="10" customWidth="1"/>
    <col min="6" max="6" width="15.88671875" style="10" customWidth="1"/>
    <col min="7" max="7" width="29.44140625" style="10" customWidth="1"/>
    <col min="8" max="8" width="23.44140625" style="10" customWidth="1"/>
    <col min="9" max="9" width="17.109375" style="10" customWidth="1"/>
    <col min="10" max="11" width="12.88671875" style="10" customWidth="1"/>
    <col min="12" max="13" width="15.6640625" style="10" customWidth="1"/>
    <col min="14" max="14" width="14.88671875" style="10" customWidth="1"/>
    <col min="15" max="15" width="15.33203125" style="10" customWidth="1"/>
    <col min="16" max="16384" width="8.88671875" style="10"/>
  </cols>
  <sheetData>
    <row r="1" spans="2:13" ht="22.8" x14ac:dyDescent="0.4">
      <c r="B1" s="225"/>
      <c r="C1" s="225"/>
      <c r="D1" s="225"/>
      <c r="E1" s="225"/>
      <c r="F1" s="225"/>
      <c r="G1" s="225"/>
    </row>
    <row r="2" spans="2:13" x14ac:dyDescent="0.3">
      <c r="B2" s="226"/>
      <c r="C2" s="226"/>
      <c r="D2" s="226"/>
      <c r="E2" s="226"/>
      <c r="F2" s="226"/>
      <c r="G2" s="226"/>
    </row>
    <row r="3" spans="2:13" ht="15" thickBot="1" x14ac:dyDescent="0.35">
      <c r="C3" s="17" t="s">
        <v>169</v>
      </c>
    </row>
    <row r="4" spans="2:13" x14ac:dyDescent="0.3">
      <c r="B4" s="238" t="s">
        <v>175</v>
      </c>
      <c r="C4" s="239"/>
      <c r="D4" s="239"/>
      <c r="E4" s="239"/>
      <c r="F4" s="239"/>
      <c r="G4" s="240"/>
      <c r="I4" s="66"/>
    </row>
    <row r="5" spans="2:13" x14ac:dyDescent="0.3">
      <c r="B5" s="241"/>
      <c r="C5" s="242"/>
      <c r="D5" s="242"/>
      <c r="E5" s="242"/>
      <c r="F5" s="242"/>
      <c r="G5" s="243"/>
      <c r="I5" s="66"/>
    </row>
    <row r="6" spans="2:13" ht="15" thickBot="1" x14ac:dyDescent="0.35">
      <c r="B6" s="244"/>
      <c r="C6" s="245"/>
      <c r="D6" s="245"/>
      <c r="E6" s="245"/>
      <c r="F6" s="245"/>
      <c r="G6" s="246"/>
    </row>
    <row r="7" spans="2:13" ht="15" thickBot="1" x14ac:dyDescent="0.35">
      <c r="G7" s="11"/>
      <c r="I7" s="12"/>
      <c r="J7" s="12"/>
      <c r="K7" s="12"/>
      <c r="L7" s="12"/>
      <c r="M7" s="12"/>
    </row>
    <row r="8" spans="2:13" x14ac:dyDescent="0.3">
      <c r="B8" s="247" t="s">
        <v>103</v>
      </c>
      <c r="C8" s="248"/>
      <c r="D8" s="249"/>
      <c r="E8" s="98"/>
      <c r="F8" s="98"/>
      <c r="G8" s="31"/>
      <c r="H8" s="31"/>
      <c r="I8" s="96"/>
      <c r="J8" s="96"/>
      <c r="K8" s="96"/>
      <c r="L8" s="96"/>
      <c r="M8" s="96"/>
    </row>
    <row r="9" spans="2:13" x14ac:dyDescent="0.3">
      <c r="B9" s="250"/>
      <c r="C9" s="251"/>
      <c r="D9" s="252"/>
      <c r="E9" s="98"/>
      <c r="F9" s="98"/>
      <c r="G9" s="31"/>
      <c r="H9" s="31"/>
      <c r="I9" s="96"/>
      <c r="J9" s="96"/>
      <c r="K9" s="96"/>
      <c r="L9" s="96"/>
      <c r="M9" s="96"/>
    </row>
    <row r="10" spans="2:13" x14ac:dyDescent="0.3">
      <c r="B10" s="253" t="s">
        <v>117</v>
      </c>
      <c r="C10" s="254"/>
      <c r="D10" s="255"/>
      <c r="E10" s="16"/>
      <c r="F10" s="16"/>
      <c r="G10" s="31"/>
      <c r="H10" s="31"/>
      <c r="I10" s="96"/>
      <c r="J10" s="96"/>
      <c r="K10" s="96"/>
      <c r="L10" s="96"/>
      <c r="M10" s="96"/>
    </row>
    <row r="11" spans="2:13" x14ac:dyDescent="0.3">
      <c r="B11" s="86" t="s">
        <v>109</v>
      </c>
      <c r="C11" s="87" t="s">
        <v>101</v>
      </c>
      <c r="D11" s="88" t="s">
        <v>102</v>
      </c>
      <c r="E11" s="46"/>
      <c r="F11" s="46"/>
      <c r="G11" s="31"/>
      <c r="H11" s="31"/>
      <c r="I11" s="8"/>
      <c r="J11" s="8"/>
      <c r="K11" s="8"/>
      <c r="L11" s="8"/>
      <c r="M11" s="8"/>
    </row>
    <row r="12" spans="2:13" x14ac:dyDescent="0.3">
      <c r="B12" s="86" t="s">
        <v>106</v>
      </c>
      <c r="C12" s="89" t="s">
        <v>105</v>
      </c>
      <c r="D12" s="63">
        <f>O36</f>
        <v>91324.040000000008</v>
      </c>
      <c r="E12" s="23"/>
      <c r="F12" s="23"/>
      <c r="G12" s="31"/>
      <c r="H12" s="31"/>
      <c r="I12" s="31"/>
      <c r="J12" s="31"/>
      <c r="K12" s="31"/>
      <c r="L12" s="31"/>
      <c r="M12" s="31"/>
    </row>
    <row r="13" spans="2:13" x14ac:dyDescent="0.3">
      <c r="B13" s="86" t="s">
        <v>137</v>
      </c>
      <c r="C13" s="89" t="s">
        <v>138</v>
      </c>
      <c r="D13" s="63">
        <f>F40</f>
        <v>0</v>
      </c>
      <c r="E13" s="23"/>
      <c r="F13" s="23"/>
      <c r="G13" s="31"/>
      <c r="H13" s="31"/>
      <c r="I13" s="31"/>
      <c r="J13" s="31"/>
      <c r="K13" s="31"/>
      <c r="L13" s="31"/>
      <c r="M13" s="31"/>
    </row>
    <row r="14" spans="2:13" x14ac:dyDescent="0.3">
      <c r="B14" s="143" t="s">
        <v>107</v>
      </c>
      <c r="C14" s="89" t="s">
        <v>118</v>
      </c>
      <c r="D14" s="120">
        <f>D44</f>
        <v>179279.5</v>
      </c>
      <c r="E14" s="23"/>
      <c r="F14" s="16"/>
      <c r="G14" s="31"/>
      <c r="H14" s="31"/>
      <c r="I14" s="31"/>
      <c r="J14" s="35"/>
      <c r="K14" s="35"/>
      <c r="L14" s="31"/>
      <c r="M14" s="31"/>
    </row>
    <row r="15" spans="2:13" x14ac:dyDescent="0.3">
      <c r="B15" s="86" t="s">
        <v>107</v>
      </c>
      <c r="C15" s="95" t="s">
        <v>119</v>
      </c>
      <c r="D15" s="120">
        <f>D45</f>
        <v>807685.0625</v>
      </c>
      <c r="E15" s="23"/>
      <c r="F15" s="16"/>
      <c r="G15" s="31"/>
      <c r="H15" s="31"/>
      <c r="I15" s="35"/>
      <c r="J15" s="35"/>
      <c r="K15" s="35"/>
      <c r="L15" s="31"/>
      <c r="M15" s="31"/>
    </row>
    <row r="16" spans="2:13" ht="15" thickBot="1" x14ac:dyDescent="0.35"/>
    <row r="17" spans="2:16" ht="15" customHeight="1" x14ac:dyDescent="0.3">
      <c r="B17" s="232" t="s">
        <v>139</v>
      </c>
      <c r="C17" s="233"/>
      <c r="D17" s="233"/>
      <c r="E17" s="233"/>
      <c r="F17" s="233"/>
      <c r="G17" s="233"/>
      <c r="H17" s="233"/>
      <c r="I17" s="233"/>
      <c r="J17" s="233"/>
      <c r="K17" s="233"/>
      <c r="L17" s="233"/>
      <c r="M17" s="233"/>
      <c r="N17" s="233"/>
      <c r="O17" s="234"/>
    </row>
    <row r="18" spans="2:16" ht="45" customHeight="1" thickBot="1" x14ac:dyDescent="0.35">
      <c r="B18" s="235"/>
      <c r="C18" s="236"/>
      <c r="D18" s="236"/>
      <c r="E18" s="236"/>
      <c r="F18" s="236"/>
      <c r="G18" s="236"/>
      <c r="H18" s="236"/>
      <c r="I18" s="236"/>
      <c r="J18" s="236"/>
      <c r="K18" s="236"/>
      <c r="L18" s="236"/>
      <c r="M18" s="236"/>
      <c r="N18" s="236"/>
      <c r="O18" s="237"/>
    </row>
    <row r="19" spans="2:16" ht="15" thickBot="1" x14ac:dyDescent="0.35">
      <c r="B19" s="36"/>
      <c r="C19" s="224" t="s">
        <v>108</v>
      </c>
      <c r="D19" s="224"/>
      <c r="E19" s="224"/>
      <c r="F19" s="224"/>
      <c r="G19" s="224" t="s">
        <v>99</v>
      </c>
      <c r="H19" s="224"/>
      <c r="I19" s="224"/>
      <c r="J19" s="224"/>
      <c r="K19" s="224"/>
      <c r="L19" s="224"/>
      <c r="M19" s="224"/>
      <c r="N19" s="224"/>
      <c r="O19" s="224"/>
      <c r="P19" s="37"/>
    </row>
    <row r="20" spans="2:16" ht="89.1" customHeight="1" x14ac:dyDescent="0.3">
      <c r="B20" s="110" t="s">
        <v>84</v>
      </c>
      <c r="C20" s="111" t="s">
        <v>85</v>
      </c>
      <c r="D20" s="112" t="s">
        <v>104</v>
      </c>
      <c r="E20" s="113" t="s">
        <v>127</v>
      </c>
      <c r="F20" s="112" t="s">
        <v>140</v>
      </c>
      <c r="G20" s="114" t="s">
        <v>141</v>
      </c>
      <c r="H20" s="145" t="s">
        <v>142</v>
      </c>
      <c r="I20" s="115" t="s">
        <v>146</v>
      </c>
      <c r="J20" s="115" t="s">
        <v>97</v>
      </c>
      <c r="K20" s="115" t="s">
        <v>143</v>
      </c>
      <c r="L20" s="113" t="s">
        <v>144</v>
      </c>
      <c r="M20" s="113" t="s">
        <v>145</v>
      </c>
      <c r="N20" s="115" t="s">
        <v>86</v>
      </c>
      <c r="O20" s="116" t="s">
        <v>87</v>
      </c>
    </row>
    <row r="21" spans="2:16" x14ac:dyDescent="0.3">
      <c r="B21" s="25">
        <v>1</v>
      </c>
      <c r="C21" s="196" t="s">
        <v>88</v>
      </c>
      <c r="D21" s="197">
        <v>7</v>
      </c>
      <c r="E21" s="198">
        <v>295</v>
      </c>
      <c r="F21" s="52">
        <f>E21*D21*$D$43/1000</f>
        <v>8621.375</v>
      </c>
      <c r="G21" s="119">
        <f>F21*$D$43/1000</f>
        <v>35994.240624999999</v>
      </c>
      <c r="H21" s="57" t="s">
        <v>216</v>
      </c>
      <c r="I21" s="57" t="s">
        <v>244</v>
      </c>
      <c r="J21" s="58" t="s">
        <v>245</v>
      </c>
      <c r="K21" s="58">
        <v>128</v>
      </c>
      <c r="L21" s="85">
        <f>K21*D21</f>
        <v>896</v>
      </c>
      <c r="M21" s="85">
        <f>K21*$D$43/1000</f>
        <v>534.4</v>
      </c>
      <c r="N21" s="58">
        <v>616.76</v>
      </c>
      <c r="O21" s="62">
        <f>N21*D21</f>
        <v>4317.32</v>
      </c>
    </row>
    <row r="22" spans="2:16" x14ac:dyDescent="0.3">
      <c r="B22" s="26">
        <v>2</v>
      </c>
      <c r="C22" s="199" t="s">
        <v>90</v>
      </c>
      <c r="D22" s="197">
        <v>5</v>
      </c>
      <c r="E22" s="200">
        <v>460</v>
      </c>
      <c r="F22" s="38">
        <f>E22*D22*$D$43/1000</f>
        <v>9602.5</v>
      </c>
      <c r="G22" s="119">
        <f>F22*$D$43/1000</f>
        <v>40090.4375</v>
      </c>
      <c r="H22" s="57" t="s">
        <v>218</v>
      </c>
      <c r="I22" s="57" t="s">
        <v>244</v>
      </c>
      <c r="J22" s="58" t="s">
        <v>246</v>
      </c>
      <c r="K22" s="58">
        <v>145</v>
      </c>
      <c r="L22" s="85">
        <f t="shared" ref="L22:L35" si="0">K22*D22</f>
        <v>725</v>
      </c>
      <c r="M22" s="85">
        <f t="shared" ref="M22:M35" si="1">K22*$D$43/1000</f>
        <v>605.375</v>
      </c>
      <c r="N22" s="58">
        <v>639.65</v>
      </c>
      <c r="O22" s="62">
        <f t="shared" ref="O22:O35" si="2">N22*D22</f>
        <v>3198.25</v>
      </c>
    </row>
    <row r="23" spans="2:16" x14ac:dyDescent="0.3">
      <c r="B23" s="26">
        <v>3</v>
      </c>
      <c r="C23" s="199" t="s">
        <v>172</v>
      </c>
      <c r="D23" s="197">
        <v>1</v>
      </c>
      <c r="E23" s="200">
        <v>340</v>
      </c>
      <c r="F23" s="38">
        <f t="shared" ref="F23:F35" si="3">E23*D23*$D$43/1000</f>
        <v>1419.5</v>
      </c>
      <c r="G23" s="119">
        <f t="shared" ref="G23:G35" si="4">F23*$D$43/1000</f>
        <v>5926.4125000000004</v>
      </c>
      <c r="H23" s="57" t="s">
        <v>216</v>
      </c>
      <c r="I23" s="57" t="s">
        <v>244</v>
      </c>
      <c r="J23" s="58" t="s">
        <v>247</v>
      </c>
      <c r="K23" s="58">
        <v>128</v>
      </c>
      <c r="L23" s="85">
        <f t="shared" si="0"/>
        <v>128</v>
      </c>
      <c r="M23" s="85">
        <f t="shared" si="1"/>
        <v>534.4</v>
      </c>
      <c r="N23" s="58">
        <v>616.76</v>
      </c>
      <c r="O23" s="62">
        <f t="shared" si="2"/>
        <v>616.76</v>
      </c>
    </row>
    <row r="24" spans="2:16" x14ac:dyDescent="0.3">
      <c r="B24" s="25">
        <v>4</v>
      </c>
      <c r="C24" s="199" t="s">
        <v>173</v>
      </c>
      <c r="D24" s="197">
        <v>1</v>
      </c>
      <c r="E24" s="200">
        <v>455</v>
      </c>
      <c r="F24" s="38">
        <f t="shared" si="3"/>
        <v>1899.625</v>
      </c>
      <c r="G24" s="119">
        <f t="shared" si="4"/>
        <v>7930.9343749999998</v>
      </c>
      <c r="H24" s="57" t="s">
        <v>216</v>
      </c>
      <c r="I24" s="57" t="s">
        <v>244</v>
      </c>
      <c r="J24" s="58" t="s">
        <v>248</v>
      </c>
      <c r="K24" s="58">
        <v>128</v>
      </c>
      <c r="L24" s="85">
        <f t="shared" si="0"/>
        <v>128</v>
      </c>
      <c r="M24" s="85">
        <f t="shared" si="1"/>
        <v>534.4</v>
      </c>
      <c r="N24" s="58">
        <v>616.76</v>
      </c>
      <c r="O24" s="62">
        <f t="shared" si="2"/>
        <v>616.76</v>
      </c>
    </row>
    <row r="25" spans="2:16" x14ac:dyDescent="0.3">
      <c r="B25" s="26">
        <v>5</v>
      </c>
      <c r="C25" s="199" t="s">
        <v>167</v>
      </c>
      <c r="D25" s="197">
        <v>2</v>
      </c>
      <c r="E25" s="200">
        <v>1075</v>
      </c>
      <c r="F25" s="52">
        <f t="shared" si="3"/>
        <v>8976.25</v>
      </c>
      <c r="G25" s="119">
        <f t="shared" si="4"/>
        <v>37475.84375</v>
      </c>
      <c r="H25" s="57" t="s">
        <v>218</v>
      </c>
      <c r="I25" s="57" t="s">
        <v>244</v>
      </c>
      <c r="J25" s="58" t="s">
        <v>249</v>
      </c>
      <c r="K25" s="58">
        <v>184</v>
      </c>
      <c r="L25" s="85">
        <f t="shared" si="0"/>
        <v>368</v>
      </c>
      <c r="M25" s="85">
        <f t="shared" si="1"/>
        <v>768.2</v>
      </c>
      <c r="N25" s="58">
        <v>639.65</v>
      </c>
      <c r="O25" s="62">
        <f t="shared" si="2"/>
        <v>1279.3</v>
      </c>
    </row>
    <row r="26" spans="2:16" x14ac:dyDescent="0.3">
      <c r="B26" s="26">
        <v>6</v>
      </c>
      <c r="C26" s="199" t="s">
        <v>168</v>
      </c>
      <c r="D26" s="197">
        <v>2</v>
      </c>
      <c r="E26" s="200">
        <v>455</v>
      </c>
      <c r="F26" s="38">
        <f t="shared" si="3"/>
        <v>3799.25</v>
      </c>
      <c r="G26" s="119">
        <f t="shared" si="4"/>
        <v>15861.86875</v>
      </c>
      <c r="H26" s="57" t="s">
        <v>216</v>
      </c>
      <c r="I26" s="57" t="s">
        <v>244</v>
      </c>
      <c r="J26" s="58" t="s">
        <v>250</v>
      </c>
      <c r="K26" s="58">
        <v>128</v>
      </c>
      <c r="L26" s="85">
        <f t="shared" si="0"/>
        <v>256</v>
      </c>
      <c r="M26" s="85">
        <f t="shared" si="1"/>
        <v>534.4</v>
      </c>
      <c r="N26" s="58">
        <v>616.76</v>
      </c>
      <c r="O26" s="62">
        <f t="shared" si="2"/>
        <v>1233.52</v>
      </c>
    </row>
    <row r="27" spans="2:16" x14ac:dyDescent="0.3">
      <c r="B27" s="25">
        <v>7</v>
      </c>
      <c r="C27" s="199" t="s">
        <v>1</v>
      </c>
      <c r="D27" s="201">
        <v>19</v>
      </c>
      <c r="E27" s="200">
        <v>65</v>
      </c>
      <c r="F27" s="38">
        <f t="shared" si="3"/>
        <v>5156.125</v>
      </c>
      <c r="G27" s="119">
        <f t="shared" si="4"/>
        <v>21526.821875000001</v>
      </c>
      <c r="H27" s="57" t="s">
        <v>219</v>
      </c>
      <c r="I27" s="57" t="s">
        <v>244</v>
      </c>
      <c r="J27" s="59" t="s">
        <v>253</v>
      </c>
      <c r="K27" s="59">
        <v>31</v>
      </c>
      <c r="L27" s="85">
        <f t="shared" si="0"/>
        <v>589</v>
      </c>
      <c r="M27" s="85">
        <f t="shared" si="1"/>
        <v>129.42500000000001</v>
      </c>
      <c r="N27" s="58">
        <v>239.62</v>
      </c>
      <c r="O27" s="62">
        <f t="shared" si="2"/>
        <v>4552.78</v>
      </c>
    </row>
    <row r="28" spans="2:16" x14ac:dyDescent="0.3">
      <c r="B28" s="26">
        <v>8</v>
      </c>
      <c r="C28" s="202" t="s">
        <v>94</v>
      </c>
      <c r="D28" s="203">
        <v>14</v>
      </c>
      <c r="E28" s="204">
        <v>90</v>
      </c>
      <c r="F28" s="38">
        <f t="shared" si="3"/>
        <v>5260.5</v>
      </c>
      <c r="G28" s="119">
        <f t="shared" si="4"/>
        <v>21962.587500000001</v>
      </c>
      <c r="H28" s="57" t="s">
        <v>219</v>
      </c>
      <c r="I28" s="57" t="s">
        <v>244</v>
      </c>
      <c r="J28" s="58" t="s">
        <v>254</v>
      </c>
      <c r="K28" s="58">
        <v>31</v>
      </c>
      <c r="L28" s="85">
        <f t="shared" si="0"/>
        <v>434</v>
      </c>
      <c r="M28" s="85">
        <f t="shared" si="1"/>
        <v>129.42500000000001</v>
      </c>
      <c r="N28" s="58">
        <v>239.62</v>
      </c>
      <c r="O28" s="62">
        <f t="shared" si="2"/>
        <v>3354.6800000000003</v>
      </c>
    </row>
    <row r="29" spans="2:16" x14ac:dyDescent="0.3">
      <c r="B29" s="26">
        <v>9</v>
      </c>
      <c r="C29" s="205" t="s">
        <v>91</v>
      </c>
      <c r="D29" s="206">
        <v>1</v>
      </c>
      <c r="E29" s="197">
        <v>130</v>
      </c>
      <c r="F29" s="38">
        <f t="shared" si="3"/>
        <v>542.75</v>
      </c>
      <c r="G29" s="119">
        <f t="shared" si="4"/>
        <v>2265.9812499999998</v>
      </c>
      <c r="H29" s="57" t="s">
        <v>221</v>
      </c>
      <c r="I29" s="57" t="s">
        <v>244</v>
      </c>
      <c r="J29" s="58" t="s">
        <v>255</v>
      </c>
      <c r="K29" s="58">
        <v>52</v>
      </c>
      <c r="L29" s="85">
        <f t="shared" si="0"/>
        <v>52</v>
      </c>
      <c r="M29" s="85">
        <f t="shared" si="1"/>
        <v>217.1</v>
      </c>
      <c r="N29" s="58">
        <v>239.62</v>
      </c>
      <c r="O29" s="62">
        <f t="shared" si="2"/>
        <v>239.62</v>
      </c>
    </row>
    <row r="30" spans="2:16" x14ac:dyDescent="0.3">
      <c r="B30" s="25">
        <v>10</v>
      </c>
      <c r="C30" s="207" t="s">
        <v>92</v>
      </c>
      <c r="D30" s="208">
        <v>3</v>
      </c>
      <c r="E30" s="209">
        <v>295</v>
      </c>
      <c r="F30" s="38">
        <f t="shared" si="3"/>
        <v>3694.875</v>
      </c>
      <c r="G30" s="119">
        <f t="shared" si="4"/>
        <v>15426.103125</v>
      </c>
      <c r="H30" s="57" t="s">
        <v>223</v>
      </c>
      <c r="I30" s="57" t="s">
        <v>244</v>
      </c>
      <c r="J30" s="58" t="s">
        <v>256</v>
      </c>
      <c r="K30" s="58">
        <v>101</v>
      </c>
      <c r="L30" s="85">
        <f t="shared" si="0"/>
        <v>303</v>
      </c>
      <c r="M30" s="85">
        <f t="shared" si="1"/>
        <v>421.67500000000001</v>
      </c>
      <c r="N30" s="58">
        <v>373.69</v>
      </c>
      <c r="O30" s="62">
        <f t="shared" si="2"/>
        <v>1121.07</v>
      </c>
    </row>
    <row r="31" spans="2:16" x14ac:dyDescent="0.3">
      <c r="B31" s="26">
        <v>11</v>
      </c>
      <c r="C31" s="205" t="s">
        <v>93</v>
      </c>
      <c r="D31" s="210">
        <v>4</v>
      </c>
      <c r="E31" s="197">
        <v>460</v>
      </c>
      <c r="F31" s="38">
        <f t="shared" si="3"/>
        <v>7682</v>
      </c>
      <c r="G31" s="119">
        <f t="shared" si="4"/>
        <v>32072.35</v>
      </c>
      <c r="H31" s="57" t="s">
        <v>218</v>
      </c>
      <c r="I31" s="57" t="s">
        <v>244</v>
      </c>
      <c r="J31" s="59" t="s">
        <v>257</v>
      </c>
      <c r="K31" s="59">
        <v>162</v>
      </c>
      <c r="L31" s="85">
        <f t="shared" si="0"/>
        <v>648</v>
      </c>
      <c r="M31" s="85">
        <f t="shared" si="1"/>
        <v>676.35</v>
      </c>
      <c r="N31" s="58">
        <v>492.5</v>
      </c>
      <c r="O31" s="62">
        <f t="shared" si="2"/>
        <v>1970</v>
      </c>
    </row>
    <row r="32" spans="2:16" x14ac:dyDescent="0.3">
      <c r="B32" s="26">
        <v>12</v>
      </c>
      <c r="C32" s="207" t="s">
        <v>170</v>
      </c>
      <c r="D32" s="197">
        <v>190</v>
      </c>
      <c r="E32" s="209">
        <v>105</v>
      </c>
      <c r="F32" s="38">
        <f t="shared" si="3"/>
        <v>83291.25</v>
      </c>
      <c r="G32" s="119">
        <f t="shared" si="4"/>
        <v>347740.96875</v>
      </c>
      <c r="H32" s="57" t="s">
        <v>219</v>
      </c>
      <c r="I32" s="57" t="s">
        <v>244</v>
      </c>
      <c r="J32" s="59" t="s">
        <v>258</v>
      </c>
      <c r="K32" s="59">
        <v>31</v>
      </c>
      <c r="L32" s="85">
        <f t="shared" si="0"/>
        <v>5890</v>
      </c>
      <c r="M32" s="85">
        <f t="shared" si="1"/>
        <v>129.42500000000001</v>
      </c>
      <c r="N32" s="58">
        <v>239.62</v>
      </c>
      <c r="O32" s="62">
        <f t="shared" si="2"/>
        <v>45527.8</v>
      </c>
    </row>
    <row r="33" spans="2:16" x14ac:dyDescent="0.3">
      <c r="B33" s="25">
        <v>13</v>
      </c>
      <c r="C33" s="207" t="s">
        <v>171</v>
      </c>
      <c r="D33" s="197">
        <v>8</v>
      </c>
      <c r="E33" s="209">
        <v>205</v>
      </c>
      <c r="F33" s="38">
        <f t="shared" si="3"/>
        <v>6847</v>
      </c>
      <c r="G33" s="119">
        <f t="shared" si="4"/>
        <v>28586.224999999999</v>
      </c>
      <c r="H33" s="57" t="s">
        <v>221</v>
      </c>
      <c r="I33" s="57" t="s">
        <v>244</v>
      </c>
      <c r="J33" s="59" t="s">
        <v>259</v>
      </c>
      <c r="K33" s="59">
        <v>52</v>
      </c>
      <c r="L33" s="85">
        <f t="shared" si="0"/>
        <v>416</v>
      </c>
      <c r="M33" s="85">
        <f t="shared" si="1"/>
        <v>217.1</v>
      </c>
      <c r="N33" s="58">
        <v>239.62</v>
      </c>
      <c r="O33" s="62">
        <f t="shared" si="2"/>
        <v>1916.96</v>
      </c>
    </row>
    <row r="34" spans="2:16" x14ac:dyDescent="0.3">
      <c r="B34" s="26">
        <v>14</v>
      </c>
      <c r="C34" s="207" t="s">
        <v>2</v>
      </c>
      <c r="D34" s="201">
        <v>81</v>
      </c>
      <c r="E34" s="209">
        <v>120</v>
      </c>
      <c r="F34" s="38">
        <f t="shared" si="3"/>
        <v>40581</v>
      </c>
      <c r="G34" s="119">
        <f t="shared" si="4"/>
        <v>169425.67499999999</v>
      </c>
      <c r="H34" s="57" t="s">
        <v>226</v>
      </c>
      <c r="I34" s="57" t="s">
        <v>244</v>
      </c>
      <c r="J34" s="58" t="s">
        <v>260</v>
      </c>
      <c r="K34" s="58">
        <v>52</v>
      </c>
      <c r="L34" s="85">
        <f t="shared" si="0"/>
        <v>4212</v>
      </c>
      <c r="M34" s="85">
        <f t="shared" si="1"/>
        <v>217.1</v>
      </c>
      <c r="N34" s="58">
        <v>239.62</v>
      </c>
      <c r="O34" s="62">
        <f t="shared" si="2"/>
        <v>19409.22</v>
      </c>
    </row>
    <row r="35" spans="2:16" ht="15" thickBot="1" x14ac:dyDescent="0.35">
      <c r="B35" s="26">
        <v>15</v>
      </c>
      <c r="C35" s="211" t="s">
        <v>3</v>
      </c>
      <c r="D35" s="209">
        <v>4</v>
      </c>
      <c r="E35" s="212">
        <v>455</v>
      </c>
      <c r="F35" s="38">
        <f t="shared" si="3"/>
        <v>7598.5</v>
      </c>
      <c r="G35" s="119">
        <f t="shared" si="4"/>
        <v>31723.737499999999</v>
      </c>
      <c r="H35" s="60" t="s">
        <v>227</v>
      </c>
      <c r="I35" s="60" t="s">
        <v>244</v>
      </c>
      <c r="J35" s="61" t="s">
        <v>261</v>
      </c>
      <c r="K35" s="61">
        <v>162</v>
      </c>
      <c r="L35" s="85">
        <f t="shared" si="0"/>
        <v>648</v>
      </c>
      <c r="M35" s="85">
        <f t="shared" si="1"/>
        <v>676.35</v>
      </c>
      <c r="N35" s="58">
        <v>492.5</v>
      </c>
      <c r="O35" s="62">
        <f t="shared" si="2"/>
        <v>1970</v>
      </c>
    </row>
    <row r="36" spans="2:16" s="45" customFormat="1" ht="15.6" thickTop="1" thickBot="1" x14ac:dyDescent="0.35">
      <c r="B36" s="39" t="s">
        <v>98</v>
      </c>
      <c r="C36" s="40" t="s">
        <v>96</v>
      </c>
      <c r="D36" s="53">
        <f>SUM(D21:D35)</f>
        <v>342</v>
      </c>
      <c r="E36" s="54" t="s">
        <v>76</v>
      </c>
      <c r="F36" s="41">
        <f>SUM(F21:F35)</f>
        <v>194972.5</v>
      </c>
      <c r="G36" s="41">
        <f>SUM(G21:G35)</f>
        <v>814010.1875</v>
      </c>
      <c r="H36" s="42" t="s">
        <v>76</v>
      </c>
      <c r="I36" s="42" t="s">
        <v>76</v>
      </c>
      <c r="J36" s="43" t="s">
        <v>76</v>
      </c>
      <c r="K36" s="99" t="s">
        <v>76</v>
      </c>
      <c r="L36" s="53">
        <f>SUM(L21:L35)</f>
        <v>15693</v>
      </c>
      <c r="M36" s="53">
        <f>SUM(M21:M35)</f>
        <v>6325.1250000000027</v>
      </c>
      <c r="N36" s="44" t="s">
        <v>76</v>
      </c>
      <c r="O36" s="55">
        <f>SUM(O21:O35)</f>
        <v>91324.040000000008</v>
      </c>
      <c r="P36" s="10"/>
    </row>
    <row r="37" spans="2:16" ht="15" thickBot="1" x14ac:dyDescent="0.35"/>
    <row r="38" spans="2:16" x14ac:dyDescent="0.3">
      <c r="B38" s="227" t="s">
        <v>134</v>
      </c>
      <c r="C38" s="228"/>
      <c r="D38" s="228"/>
      <c r="E38" s="228"/>
      <c r="F38" s="229"/>
    </row>
    <row r="39" spans="2:16" ht="28.2" x14ac:dyDescent="0.3">
      <c r="B39" s="103" t="s">
        <v>84</v>
      </c>
      <c r="C39" s="146" t="s">
        <v>74</v>
      </c>
      <c r="D39" s="105" t="s">
        <v>135</v>
      </c>
      <c r="E39" s="146" t="s">
        <v>86</v>
      </c>
      <c r="F39" s="104" t="s">
        <v>87</v>
      </c>
    </row>
    <row r="40" spans="2:16" ht="15" thickBot="1" x14ac:dyDescent="0.35">
      <c r="B40" s="106">
        <v>13</v>
      </c>
      <c r="C40" s="107" t="s">
        <v>136</v>
      </c>
      <c r="D40" s="108">
        <f>D36</f>
        <v>342</v>
      </c>
      <c r="E40" s="107"/>
      <c r="F40" s="213">
        <f>E40*D40</f>
        <v>0</v>
      </c>
    </row>
    <row r="41" spans="2:16" ht="15" thickBot="1" x14ac:dyDescent="0.35"/>
    <row r="42" spans="2:16" x14ac:dyDescent="0.3">
      <c r="B42" s="221" t="s">
        <v>123</v>
      </c>
      <c r="C42" s="222"/>
      <c r="D42" s="222"/>
      <c r="E42" s="223"/>
      <c r="F42" s="16"/>
      <c r="G42" s="16"/>
      <c r="H42" s="16"/>
      <c r="I42" s="12"/>
      <c r="J42" s="2"/>
      <c r="K42" s="2"/>
      <c r="L42" s="32"/>
      <c r="M42" s="32"/>
      <c r="N42" s="46"/>
      <c r="O42" s="46"/>
    </row>
    <row r="43" spans="2:16" x14ac:dyDescent="0.3">
      <c r="B43" s="219" t="s">
        <v>113</v>
      </c>
      <c r="C43" s="220"/>
      <c r="D43" s="56">
        <v>4175</v>
      </c>
      <c r="E43" s="24" t="s">
        <v>130</v>
      </c>
      <c r="F43" s="16"/>
      <c r="G43" s="16"/>
      <c r="H43" s="16"/>
      <c r="I43" s="12"/>
      <c r="J43" s="2"/>
      <c r="K43" s="2"/>
      <c r="L43" s="32"/>
      <c r="M43" s="32"/>
      <c r="N43" s="46"/>
      <c r="O43" s="46"/>
    </row>
    <row r="44" spans="2:16" ht="33.9" customHeight="1" x14ac:dyDescent="0.3">
      <c r="B44" s="230" t="s">
        <v>131</v>
      </c>
      <c r="C44" s="231"/>
      <c r="D44" s="56">
        <f>F36-L36</f>
        <v>179279.5</v>
      </c>
      <c r="E44" s="24" t="s">
        <v>174</v>
      </c>
      <c r="F44" s="90"/>
      <c r="G44" s="16"/>
      <c r="H44" s="16"/>
      <c r="I44" s="12"/>
      <c r="J44" s="2"/>
      <c r="K44" s="2"/>
      <c r="L44" s="32"/>
      <c r="M44" s="32"/>
      <c r="N44" s="46"/>
      <c r="O44" s="46"/>
    </row>
    <row r="45" spans="2:16" x14ac:dyDescent="0.3">
      <c r="B45" s="217" t="s">
        <v>129</v>
      </c>
      <c r="C45" s="218"/>
      <c r="D45" s="56">
        <f>G36-M36</f>
        <v>807685.0625</v>
      </c>
      <c r="E45" s="24" t="s">
        <v>114</v>
      </c>
      <c r="H45" s="12"/>
      <c r="J45" s="12"/>
      <c r="K45" s="12"/>
      <c r="L45" s="12"/>
      <c r="M45" s="12"/>
    </row>
  </sheetData>
  <sheetProtection algorithmName="SHA-512" hashValue="8t8g1eCrPdR6nwzgCNXLmJEy6xt20N+BoECrTi9kToANrlZGXd5opxrMzjPwKIHbzRM4Tc4F4L4aV3W3ChCcPg==" saltValue="U1ZyC+CuAsEioVLiEnBvZw==" spinCount="100000" sheet="1" formatCells="0" formatColumns="0" formatRows="0" insertColumns="0" insertRows="0" deleteColumns="0" deleteRows="0"/>
  <mergeCells count="13">
    <mergeCell ref="B45:C45"/>
    <mergeCell ref="C19:F19"/>
    <mergeCell ref="G19:O19"/>
    <mergeCell ref="B38:F38"/>
    <mergeCell ref="B42:E42"/>
    <mergeCell ref="B43:C43"/>
    <mergeCell ref="B44:C44"/>
    <mergeCell ref="B17:O18"/>
    <mergeCell ref="B1:G1"/>
    <mergeCell ref="B2:G2"/>
    <mergeCell ref="B4:G6"/>
    <mergeCell ref="B8:D9"/>
    <mergeCell ref="B10:D10"/>
  </mergeCells>
  <pageMargins left="0.3" right="0.17" top="0.75" bottom="0.75" header="0.3" footer="0.3"/>
  <pageSetup scale="52" fitToHeight="0" orientation="landscape" r:id="rId1"/>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FAA46-F1CE-2641-8E47-EFAF4703543D}">
  <sheetPr>
    <pageSetUpPr fitToPage="1"/>
  </sheetPr>
  <dimension ref="B1:O45"/>
  <sheetViews>
    <sheetView topLeftCell="A4" workbookViewId="0">
      <selection activeCell="B16" sqref="B16:O17"/>
    </sheetView>
  </sheetViews>
  <sheetFormatPr defaultColWidth="8.88671875" defaultRowHeight="13.8" x14ac:dyDescent="0.25"/>
  <cols>
    <col min="1" max="2" width="8.88671875" style="21"/>
    <col min="3" max="3" width="58.33203125" style="21" customWidth="1"/>
    <col min="4" max="4" width="9.44140625" style="21" customWidth="1"/>
    <col min="5" max="6" width="13.44140625" style="21" customWidth="1"/>
    <col min="7" max="7" width="13.109375" style="21" customWidth="1"/>
    <col min="8" max="8" width="24.44140625" style="21" customWidth="1"/>
    <col min="9" max="9" width="21" style="21" customWidth="1"/>
    <col min="10" max="10" width="13.44140625" style="21" customWidth="1"/>
    <col min="11" max="13" width="14.44140625" style="21" customWidth="1"/>
    <col min="14" max="14" width="8.88671875" style="21"/>
    <col min="15" max="15" width="9" style="21" bestFit="1" customWidth="1"/>
    <col min="16" max="16384" width="8.88671875" style="21"/>
  </cols>
  <sheetData>
    <row r="1" spans="2:15" x14ac:dyDescent="0.25">
      <c r="G1" s="122"/>
    </row>
    <row r="2" spans="2:15" ht="14.4" thickBot="1" x14ac:dyDescent="0.3">
      <c r="B2" s="29"/>
      <c r="C2" s="28" t="s">
        <v>169</v>
      </c>
      <c r="G2" s="122"/>
    </row>
    <row r="3" spans="2:15" x14ac:dyDescent="0.25">
      <c r="B3" s="271" t="s">
        <v>162</v>
      </c>
      <c r="C3" s="272"/>
      <c r="D3" s="272"/>
      <c r="E3" s="272"/>
      <c r="F3" s="272"/>
      <c r="G3" s="272"/>
      <c r="H3" s="273"/>
      <c r="J3" s="21" t="s">
        <v>151</v>
      </c>
    </row>
    <row r="4" spans="2:15" x14ac:dyDescent="0.25">
      <c r="B4" s="274"/>
      <c r="C4" s="275"/>
      <c r="D4" s="275"/>
      <c r="E4" s="275"/>
      <c r="F4" s="275"/>
      <c r="G4" s="275"/>
      <c r="H4" s="276"/>
    </row>
    <row r="5" spans="2:15" ht="14.4" thickBot="1" x14ac:dyDescent="0.3">
      <c r="B5" s="277"/>
      <c r="C5" s="278"/>
      <c r="D5" s="278"/>
      <c r="E5" s="278"/>
      <c r="F5" s="278"/>
      <c r="G5" s="278"/>
      <c r="H5" s="279"/>
    </row>
    <row r="6" spans="2:15" ht="14.4" thickBot="1" x14ac:dyDescent="0.3">
      <c r="B6" s="123"/>
      <c r="C6" s="123"/>
      <c r="D6" s="123"/>
      <c r="E6" s="123"/>
      <c r="F6" s="123"/>
      <c r="G6" s="123"/>
      <c r="H6" s="123"/>
    </row>
    <row r="7" spans="2:15" x14ac:dyDescent="0.25">
      <c r="B7" s="280" t="s">
        <v>152</v>
      </c>
      <c r="C7" s="281"/>
      <c r="D7" s="282"/>
      <c r="E7" s="124"/>
      <c r="F7" s="124"/>
      <c r="G7" s="124"/>
    </row>
    <row r="8" spans="2:15" x14ac:dyDescent="0.25">
      <c r="B8" s="283"/>
      <c r="C8" s="284"/>
      <c r="D8" s="285"/>
      <c r="E8" s="124"/>
      <c r="F8" s="124"/>
      <c r="G8" s="124"/>
    </row>
    <row r="9" spans="2:15" x14ac:dyDescent="0.25">
      <c r="B9" s="125" t="s">
        <v>109</v>
      </c>
      <c r="C9" s="126" t="s">
        <v>101</v>
      </c>
      <c r="D9" s="127" t="s">
        <v>102</v>
      </c>
      <c r="E9" s="128"/>
      <c r="F9" s="128"/>
      <c r="G9" s="29"/>
    </row>
    <row r="10" spans="2:15" x14ac:dyDescent="0.25">
      <c r="B10" s="125" t="s">
        <v>153</v>
      </c>
      <c r="C10" s="129" t="s">
        <v>105</v>
      </c>
      <c r="D10" s="69">
        <f>O22</f>
        <v>11785.08</v>
      </c>
      <c r="G10" s="130"/>
    </row>
    <row r="11" spans="2:15" x14ac:dyDescent="0.25">
      <c r="B11" s="131" t="s">
        <v>154</v>
      </c>
      <c r="C11" s="132" t="s">
        <v>155</v>
      </c>
      <c r="D11" s="133">
        <f>D26</f>
        <v>7937</v>
      </c>
      <c r="E11" s="123"/>
      <c r="F11" s="123"/>
      <c r="G11" s="123"/>
    </row>
    <row r="12" spans="2:15" x14ac:dyDescent="0.25">
      <c r="B12" s="125" t="s">
        <v>154</v>
      </c>
      <c r="C12" s="129" t="s">
        <v>119</v>
      </c>
      <c r="D12" s="117">
        <f>D27</f>
        <v>36255.699999999997</v>
      </c>
      <c r="E12" s="123"/>
      <c r="F12" s="123"/>
      <c r="G12" s="123"/>
      <c r="H12" s="122"/>
      <c r="I12" s="122"/>
    </row>
    <row r="13" spans="2:15" ht="14.4" thickBot="1" x14ac:dyDescent="0.3">
      <c r="B13" s="286"/>
      <c r="C13" s="287"/>
      <c r="D13" s="288"/>
      <c r="E13" s="123"/>
      <c r="F13" s="123"/>
      <c r="G13" s="123"/>
      <c r="H13" s="123"/>
    </row>
    <row r="14" spans="2:15" ht="14.4" thickBot="1" x14ac:dyDescent="0.3">
      <c r="B14" s="29"/>
      <c r="G14" s="122"/>
    </row>
    <row r="15" spans="2:15" ht="27" customHeight="1" x14ac:dyDescent="0.25">
      <c r="B15" s="258" t="s">
        <v>163</v>
      </c>
      <c r="C15" s="259"/>
      <c r="D15" s="259"/>
      <c r="E15" s="259"/>
      <c r="F15" s="259"/>
      <c r="G15" s="259"/>
      <c r="H15" s="259"/>
      <c r="I15" s="259"/>
      <c r="J15" s="259"/>
      <c r="K15" s="259"/>
      <c r="L15" s="259"/>
      <c r="M15" s="259"/>
      <c r="N15" s="259"/>
      <c r="O15" s="260"/>
    </row>
    <row r="16" spans="2:15" x14ac:dyDescent="0.25">
      <c r="B16" s="261" t="s">
        <v>165</v>
      </c>
      <c r="C16" s="262"/>
      <c r="D16" s="262"/>
      <c r="E16" s="262"/>
      <c r="F16" s="262"/>
      <c r="G16" s="262"/>
      <c r="H16" s="262"/>
      <c r="I16" s="262"/>
      <c r="J16" s="262"/>
      <c r="K16" s="262"/>
      <c r="L16" s="262"/>
      <c r="M16" s="262"/>
      <c r="N16" s="262"/>
      <c r="O16" s="263"/>
    </row>
    <row r="17" spans="2:15" ht="36" customHeight="1" thickBot="1" x14ac:dyDescent="0.3">
      <c r="B17" s="264"/>
      <c r="C17" s="265"/>
      <c r="D17" s="265"/>
      <c r="E17" s="265"/>
      <c r="F17" s="265"/>
      <c r="G17" s="265"/>
      <c r="H17" s="265"/>
      <c r="I17" s="265"/>
      <c r="J17" s="265"/>
      <c r="K17" s="265"/>
      <c r="L17" s="265"/>
      <c r="M17" s="265"/>
      <c r="N17" s="265"/>
      <c r="O17" s="266"/>
    </row>
    <row r="18" spans="2:15" x14ac:dyDescent="0.25">
      <c r="B18" s="267" t="s">
        <v>156</v>
      </c>
      <c r="C18" s="268"/>
      <c r="D18" s="268"/>
      <c r="E18" s="269"/>
      <c r="F18" s="269"/>
      <c r="G18" s="269"/>
      <c r="H18" s="268" t="s">
        <v>157</v>
      </c>
      <c r="I18" s="268"/>
      <c r="J18" s="268"/>
      <c r="K18" s="268"/>
      <c r="L18" s="268"/>
      <c r="M18" s="268"/>
      <c r="N18" s="268"/>
      <c r="O18" s="270"/>
    </row>
    <row r="19" spans="2:15" s="10" customFormat="1" ht="89.1" customHeight="1" x14ac:dyDescent="0.3">
      <c r="B19" s="110" t="s">
        <v>84</v>
      </c>
      <c r="C19" s="111" t="s">
        <v>85</v>
      </c>
      <c r="D19" s="112" t="s">
        <v>104</v>
      </c>
      <c r="E19" s="113" t="s">
        <v>127</v>
      </c>
      <c r="F19" s="112" t="s">
        <v>140</v>
      </c>
      <c r="G19" s="114" t="s">
        <v>141</v>
      </c>
      <c r="H19" s="121" t="s">
        <v>142</v>
      </c>
      <c r="I19" s="115" t="s">
        <v>146</v>
      </c>
      <c r="J19" s="115" t="s">
        <v>97</v>
      </c>
      <c r="K19" s="115" t="s">
        <v>143</v>
      </c>
      <c r="L19" s="113" t="s">
        <v>144</v>
      </c>
      <c r="M19" s="113" t="s">
        <v>145</v>
      </c>
      <c r="N19" s="115" t="s">
        <v>86</v>
      </c>
      <c r="O19" s="116" t="s">
        <v>87</v>
      </c>
    </row>
    <row r="20" spans="2:15" s="10" customFormat="1" ht="14.4" x14ac:dyDescent="0.3">
      <c r="B20" s="25">
        <v>1</v>
      </c>
      <c r="C20" s="207" t="s">
        <v>125</v>
      </c>
      <c r="D20" s="208">
        <v>7</v>
      </c>
      <c r="E20" s="209">
        <v>130</v>
      </c>
      <c r="F20" s="38">
        <f>E20*D20*$D$25/1000</f>
        <v>3799.25</v>
      </c>
      <c r="G20" s="119">
        <f>F20*$D$25/1000</f>
        <v>15861.86875</v>
      </c>
      <c r="H20" s="57" t="s">
        <v>211</v>
      </c>
      <c r="I20" s="57" t="s">
        <v>212</v>
      </c>
      <c r="J20" s="59" t="s">
        <v>213</v>
      </c>
      <c r="K20" s="59">
        <v>45</v>
      </c>
      <c r="L20" s="85">
        <f>K20*D20</f>
        <v>315</v>
      </c>
      <c r="M20" s="159">
        <f>L20*$D$25/1000</f>
        <v>1315.125</v>
      </c>
      <c r="N20" s="58">
        <v>483.96</v>
      </c>
      <c r="O20" s="157">
        <f>N20*D20</f>
        <v>3387.72</v>
      </c>
    </row>
    <row r="21" spans="2:15" s="10" customFormat="1" ht="15" thickBot="1" x14ac:dyDescent="0.35">
      <c r="B21" s="26">
        <v>2</v>
      </c>
      <c r="C21" s="207" t="s">
        <v>126</v>
      </c>
      <c r="D21" s="210">
        <v>18</v>
      </c>
      <c r="E21" s="209">
        <v>65</v>
      </c>
      <c r="F21" s="38">
        <f>E21*D21*$D$25/1000</f>
        <v>4884.75</v>
      </c>
      <c r="G21" s="119">
        <f>F21*$D$25/1000</f>
        <v>20393.831249999999</v>
      </c>
      <c r="H21" s="57" t="s">
        <v>214</v>
      </c>
      <c r="I21" s="57" t="s">
        <v>212</v>
      </c>
      <c r="J21" s="59" t="s">
        <v>215</v>
      </c>
      <c r="K21" s="59">
        <v>24</v>
      </c>
      <c r="L21" s="85">
        <f>K21*D21</f>
        <v>432</v>
      </c>
      <c r="M21" s="159">
        <f>L21*$D$25/1000</f>
        <v>1803.6</v>
      </c>
      <c r="N21" s="58">
        <v>466.52</v>
      </c>
      <c r="O21" s="157">
        <f>N21*D21</f>
        <v>8397.36</v>
      </c>
    </row>
    <row r="22" spans="2:15" s="28" customFormat="1" ht="14.4" thickBot="1" x14ac:dyDescent="0.3">
      <c r="B22" s="134" t="s">
        <v>98</v>
      </c>
      <c r="C22" s="135" t="s">
        <v>96</v>
      </c>
      <c r="D22" s="136">
        <f>SUM(D20:D21)</f>
        <v>25</v>
      </c>
      <c r="E22" s="136" t="s">
        <v>76</v>
      </c>
      <c r="F22" s="136">
        <f>SUM(F20:F21)</f>
        <v>8684</v>
      </c>
      <c r="G22" s="136">
        <f>SUM(G20:G21)</f>
        <v>36255.699999999997</v>
      </c>
      <c r="H22" s="137" t="s">
        <v>76</v>
      </c>
      <c r="I22" s="137" t="s">
        <v>76</v>
      </c>
      <c r="J22" s="137" t="s">
        <v>76</v>
      </c>
      <c r="K22" s="137" t="s">
        <v>76</v>
      </c>
      <c r="L22" s="137">
        <f>SUM(L20:L21)</f>
        <v>747</v>
      </c>
      <c r="M22" s="160">
        <v>0</v>
      </c>
      <c r="N22" s="161" t="s">
        <v>76</v>
      </c>
      <c r="O22" s="162">
        <f>SUM(O20:O21)</f>
        <v>11785.08</v>
      </c>
    </row>
    <row r="23" spans="2:15" ht="14.4" thickBot="1" x14ac:dyDescent="0.3"/>
    <row r="24" spans="2:15" x14ac:dyDescent="0.25">
      <c r="B24" s="221" t="s">
        <v>158</v>
      </c>
      <c r="C24" s="222"/>
      <c r="D24" s="222"/>
      <c r="E24" s="223"/>
      <c r="F24" s="124"/>
    </row>
    <row r="25" spans="2:15" x14ac:dyDescent="0.25">
      <c r="B25" s="219" t="s">
        <v>113</v>
      </c>
      <c r="C25" s="220"/>
      <c r="D25" s="139">
        <v>4175</v>
      </c>
      <c r="E25" s="24" t="s">
        <v>159</v>
      </c>
    </row>
    <row r="26" spans="2:15" x14ac:dyDescent="0.25">
      <c r="B26" s="219" t="s">
        <v>160</v>
      </c>
      <c r="C26" s="220"/>
      <c r="D26" s="139">
        <f>F22-L22</f>
        <v>7937</v>
      </c>
      <c r="E26" s="24" t="s">
        <v>174</v>
      </c>
    </row>
    <row r="27" spans="2:15" ht="15" customHeight="1" x14ac:dyDescent="0.25">
      <c r="B27" s="256" t="s">
        <v>161</v>
      </c>
      <c r="C27" s="257"/>
      <c r="D27" s="139">
        <f>G22-M22</f>
        <v>36255.699999999997</v>
      </c>
      <c r="E27" s="24" t="s">
        <v>114</v>
      </c>
    </row>
    <row r="30" spans="2:15" x14ac:dyDescent="0.25">
      <c r="F30" s="140"/>
      <c r="G30" s="140"/>
    </row>
    <row r="31" spans="2:15" ht="15" customHeight="1" thickBot="1" x14ac:dyDescent="0.3">
      <c r="F31" s="141"/>
      <c r="G31" s="141"/>
    </row>
    <row r="32" spans="2:15" ht="33" customHeight="1" x14ac:dyDescent="0.25">
      <c r="B32" s="258" t="s">
        <v>164</v>
      </c>
      <c r="C32" s="259"/>
      <c r="D32" s="259"/>
      <c r="E32" s="259"/>
      <c r="F32" s="259"/>
      <c r="G32" s="259"/>
      <c r="H32" s="259"/>
      <c r="I32" s="259"/>
      <c r="J32" s="259"/>
      <c r="K32" s="259"/>
      <c r="L32" s="259"/>
      <c r="M32" s="259"/>
      <c r="N32" s="259"/>
      <c r="O32" s="260"/>
    </row>
    <row r="33" spans="2:15" x14ac:dyDescent="0.25">
      <c r="B33" s="261" t="s">
        <v>166</v>
      </c>
      <c r="C33" s="262"/>
      <c r="D33" s="262"/>
      <c r="E33" s="262"/>
      <c r="F33" s="262"/>
      <c r="G33" s="262"/>
      <c r="H33" s="262"/>
      <c r="I33" s="262"/>
      <c r="J33" s="262"/>
      <c r="K33" s="262"/>
      <c r="L33" s="262"/>
      <c r="M33" s="262"/>
      <c r="N33" s="262"/>
      <c r="O33" s="263"/>
    </row>
    <row r="34" spans="2:15" ht="27.9" customHeight="1" thickBot="1" x14ac:dyDescent="0.3">
      <c r="B34" s="264"/>
      <c r="C34" s="265"/>
      <c r="D34" s="265"/>
      <c r="E34" s="265"/>
      <c r="F34" s="265"/>
      <c r="G34" s="265"/>
      <c r="H34" s="265"/>
      <c r="I34" s="265"/>
      <c r="J34" s="265"/>
      <c r="K34" s="265"/>
      <c r="L34" s="265"/>
      <c r="M34" s="265"/>
      <c r="N34" s="265"/>
      <c r="O34" s="266"/>
    </row>
    <row r="35" spans="2:15" x14ac:dyDescent="0.25">
      <c r="B35" s="267" t="s">
        <v>156</v>
      </c>
      <c r="C35" s="268"/>
      <c r="D35" s="268"/>
      <c r="E35" s="269"/>
      <c r="F35" s="269"/>
      <c r="G35" s="269"/>
      <c r="H35" s="268" t="s">
        <v>157</v>
      </c>
      <c r="I35" s="268"/>
      <c r="J35" s="268"/>
      <c r="K35" s="268"/>
      <c r="L35" s="268"/>
      <c r="M35" s="268"/>
      <c r="N35" s="268"/>
      <c r="O35" s="270"/>
    </row>
    <row r="36" spans="2:15" s="10" customFormat="1" ht="89.1" customHeight="1" x14ac:dyDescent="0.3">
      <c r="B36" s="110" t="s">
        <v>84</v>
      </c>
      <c r="C36" s="111" t="s">
        <v>85</v>
      </c>
      <c r="D36" s="112" t="s">
        <v>104</v>
      </c>
      <c r="E36" s="113" t="s">
        <v>127</v>
      </c>
      <c r="F36" s="112" t="s">
        <v>140</v>
      </c>
      <c r="G36" s="114" t="s">
        <v>141</v>
      </c>
      <c r="H36" s="121" t="s">
        <v>142</v>
      </c>
      <c r="I36" s="115" t="s">
        <v>146</v>
      </c>
      <c r="J36" s="115" t="s">
        <v>97</v>
      </c>
      <c r="K36" s="115" t="s">
        <v>143</v>
      </c>
      <c r="L36" s="113" t="s">
        <v>144</v>
      </c>
      <c r="M36" s="113" t="s">
        <v>145</v>
      </c>
      <c r="N36" s="115" t="s">
        <v>86</v>
      </c>
      <c r="O36" s="116" t="s">
        <v>87</v>
      </c>
    </row>
    <row r="37" spans="2:15" s="10" customFormat="1" ht="14.4" x14ac:dyDescent="0.3">
      <c r="B37" s="25">
        <v>3</v>
      </c>
      <c r="C37" s="207" t="s">
        <v>125</v>
      </c>
      <c r="D37" s="208">
        <v>7</v>
      </c>
      <c r="E37" s="209">
        <v>130</v>
      </c>
      <c r="F37" s="38">
        <f>E37*D37*$D$25/1000</f>
        <v>3799.25</v>
      </c>
      <c r="G37" s="119">
        <f>F37*$D$25/1000</f>
        <v>15861.86875</v>
      </c>
      <c r="H37" s="57" t="s">
        <v>201</v>
      </c>
      <c r="I37" s="57" t="s">
        <v>202</v>
      </c>
      <c r="J37" s="59" t="s">
        <v>203</v>
      </c>
      <c r="K37" s="59">
        <v>45</v>
      </c>
      <c r="L37" s="159">
        <f>K37*D37</f>
        <v>315</v>
      </c>
      <c r="M37" s="159">
        <f>L37*$D$42/1000</f>
        <v>1315.125</v>
      </c>
      <c r="N37" s="58">
        <v>143.88</v>
      </c>
      <c r="O37" s="157">
        <f>N37*D37</f>
        <v>1007.16</v>
      </c>
    </row>
    <row r="38" spans="2:15" s="10" customFormat="1" ht="15" thickBot="1" x14ac:dyDescent="0.35">
      <c r="B38" s="26">
        <v>4</v>
      </c>
      <c r="C38" s="207" t="s">
        <v>126</v>
      </c>
      <c r="D38" s="210">
        <v>18</v>
      </c>
      <c r="E38" s="209">
        <v>65</v>
      </c>
      <c r="F38" s="38">
        <f>E38*D38*$D$25/1000</f>
        <v>4884.75</v>
      </c>
      <c r="G38" s="119">
        <f>F38*$D$25/1000</f>
        <v>20393.831249999999</v>
      </c>
      <c r="H38" s="57" t="s">
        <v>204</v>
      </c>
      <c r="I38" s="57" t="s">
        <v>202</v>
      </c>
      <c r="J38" s="59" t="s">
        <v>205</v>
      </c>
      <c r="K38" s="59">
        <v>35</v>
      </c>
      <c r="L38" s="159">
        <f>K38*D38</f>
        <v>630</v>
      </c>
      <c r="M38" s="159">
        <f>L38*$D$42/1000</f>
        <v>2630.25</v>
      </c>
      <c r="N38" s="58">
        <v>138.43</v>
      </c>
      <c r="O38" s="157">
        <f>N38*D38</f>
        <v>2491.7400000000002</v>
      </c>
    </row>
    <row r="39" spans="2:15" s="28" customFormat="1" ht="14.4" thickBot="1" x14ac:dyDescent="0.3">
      <c r="B39" s="134" t="s">
        <v>98</v>
      </c>
      <c r="C39" s="135" t="s">
        <v>96</v>
      </c>
      <c r="D39" s="136">
        <f>SUM(D37:D38)</f>
        <v>25</v>
      </c>
      <c r="E39" s="136" t="s">
        <v>76</v>
      </c>
      <c r="F39" s="136">
        <f>SUM(F37:F38)</f>
        <v>8684</v>
      </c>
      <c r="G39" s="136">
        <f>SUM(G37:G38)</f>
        <v>36255.699999999997</v>
      </c>
      <c r="H39" s="137" t="s">
        <v>76</v>
      </c>
      <c r="I39" s="137" t="s">
        <v>76</v>
      </c>
      <c r="J39" s="137" t="s">
        <v>76</v>
      </c>
      <c r="K39" s="137" t="s">
        <v>76</v>
      </c>
      <c r="L39" s="160">
        <f>SUM(L37:L38)</f>
        <v>945</v>
      </c>
      <c r="M39" s="160">
        <v>0</v>
      </c>
      <c r="N39" s="138" t="s">
        <v>76</v>
      </c>
      <c r="O39" s="162">
        <f>SUM(O37:O38)</f>
        <v>3498.9</v>
      </c>
    </row>
    <row r="40" spans="2:15" ht="14.4" thickBot="1" x14ac:dyDescent="0.3"/>
    <row r="41" spans="2:15" x14ac:dyDescent="0.25">
      <c r="B41" s="221" t="s">
        <v>158</v>
      </c>
      <c r="C41" s="222"/>
      <c r="D41" s="222"/>
      <c r="E41" s="223"/>
      <c r="F41" s="124"/>
    </row>
    <row r="42" spans="2:15" x14ac:dyDescent="0.25">
      <c r="B42" s="219" t="s">
        <v>113</v>
      </c>
      <c r="C42" s="220"/>
      <c r="D42" s="139">
        <v>4175</v>
      </c>
      <c r="E42" s="24" t="s">
        <v>159</v>
      </c>
    </row>
    <row r="43" spans="2:15" x14ac:dyDescent="0.25">
      <c r="B43" s="219" t="s">
        <v>160</v>
      </c>
      <c r="C43" s="220"/>
      <c r="D43" s="139">
        <f>F39-L39</f>
        <v>7739</v>
      </c>
      <c r="E43" s="24" t="s">
        <v>174</v>
      </c>
    </row>
    <row r="44" spans="2:15" ht="15" customHeight="1" x14ac:dyDescent="0.25">
      <c r="B44" s="256" t="s">
        <v>161</v>
      </c>
      <c r="C44" s="257"/>
      <c r="D44" s="139">
        <f>G39-M39</f>
        <v>36255.699999999997</v>
      </c>
      <c r="E44" s="24" t="s">
        <v>114</v>
      </c>
    </row>
    <row r="45" spans="2:15" x14ac:dyDescent="0.25">
      <c r="F45" s="142"/>
      <c r="G45" s="142"/>
    </row>
  </sheetData>
  <sheetProtection algorithmName="SHA-512" hashValue="YzJEhjxeKkahVHpznpgwMUV7lnVNXhtWvzQR4PDedVXUc4Br4JPY93HNjqvP3ViGVYSzttYeVlivtKLtroSW+w==" saltValue="KWCRRNdqk07j+43Xn2/tFA==" spinCount="100000" sheet="1" objects="1" scenarios="1"/>
  <mergeCells count="19">
    <mergeCell ref="B3:H5"/>
    <mergeCell ref="B7:D8"/>
    <mergeCell ref="B13:D13"/>
    <mergeCell ref="B16:O17"/>
    <mergeCell ref="B18:G18"/>
    <mergeCell ref="H18:O18"/>
    <mergeCell ref="B15:O15"/>
    <mergeCell ref="B43:C43"/>
    <mergeCell ref="B44:C44"/>
    <mergeCell ref="B24:E24"/>
    <mergeCell ref="B25:C25"/>
    <mergeCell ref="B26:C26"/>
    <mergeCell ref="B27:C27"/>
    <mergeCell ref="B32:O32"/>
    <mergeCell ref="B33:O34"/>
    <mergeCell ref="B35:G35"/>
    <mergeCell ref="H35:O35"/>
    <mergeCell ref="B41:E41"/>
    <mergeCell ref="B42:C42"/>
  </mergeCells>
  <pageMargins left="0.35" right="0.34" top="0.75" bottom="0.75" header="0.3" footer="0.3"/>
  <pageSetup scale="56"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2"/>
  <sheetViews>
    <sheetView topLeftCell="A19" workbookViewId="0">
      <selection activeCell="D29" sqref="D29:E29"/>
    </sheetView>
  </sheetViews>
  <sheetFormatPr defaultColWidth="8.88671875" defaultRowHeight="14.4" x14ac:dyDescent="0.3"/>
  <cols>
    <col min="1" max="2" width="8.88671875" style="10"/>
    <col min="3" max="3" width="40.88671875" style="10" customWidth="1"/>
    <col min="4" max="4" width="12.44140625" style="10" customWidth="1"/>
    <col min="5" max="5" width="14.44140625" style="10" customWidth="1"/>
    <col min="6" max="6" width="29.44140625" style="10" customWidth="1"/>
    <col min="7" max="7" width="16.44140625" style="10" customWidth="1"/>
    <col min="8" max="8" width="17.109375" style="10" customWidth="1"/>
    <col min="9" max="9" width="12.88671875" style="10" customWidth="1"/>
    <col min="10" max="10" width="6.44140625" style="10" customWidth="1"/>
    <col min="11" max="16384" width="8.88671875" style="10"/>
  </cols>
  <sheetData>
    <row r="1" spans="2:9" ht="22.8" x14ac:dyDescent="0.4">
      <c r="B1" s="225"/>
      <c r="C1" s="225"/>
      <c r="D1" s="225"/>
      <c r="E1" s="225"/>
      <c r="F1" s="225"/>
      <c r="G1" s="225"/>
    </row>
    <row r="2" spans="2:9" x14ac:dyDescent="0.3">
      <c r="B2" s="226"/>
      <c r="C2" s="226"/>
      <c r="D2" s="226"/>
      <c r="E2" s="226"/>
      <c r="F2" s="226"/>
      <c r="G2" s="226"/>
    </row>
    <row r="3" spans="2:9" x14ac:dyDescent="0.3">
      <c r="C3" s="17" t="s">
        <v>169</v>
      </c>
    </row>
    <row r="4" spans="2:9" ht="15" customHeight="1" x14ac:dyDescent="0.3">
      <c r="B4" s="313" t="s">
        <v>110</v>
      </c>
      <c r="C4" s="314"/>
      <c r="D4" s="314"/>
      <c r="E4" s="314"/>
      <c r="F4" s="314"/>
      <c r="G4" s="314"/>
      <c r="H4" s="314"/>
      <c r="I4" s="315"/>
    </row>
    <row r="5" spans="2:9" ht="15" customHeight="1" x14ac:dyDescent="0.3">
      <c r="B5" s="316"/>
      <c r="C5" s="317"/>
      <c r="D5" s="317"/>
      <c r="E5" s="317"/>
      <c r="F5" s="317"/>
      <c r="G5" s="317"/>
      <c r="H5" s="317"/>
      <c r="I5" s="318"/>
    </row>
    <row r="6" spans="2:9" ht="15" customHeight="1" x14ac:dyDescent="0.3">
      <c r="B6" s="319"/>
      <c r="C6" s="320"/>
      <c r="D6" s="320"/>
      <c r="E6" s="320"/>
      <c r="F6" s="320"/>
      <c r="G6" s="320"/>
      <c r="H6" s="320"/>
      <c r="I6" s="321"/>
    </row>
    <row r="7" spans="2:9" x14ac:dyDescent="0.3">
      <c r="F7" s="11"/>
      <c r="H7" s="12"/>
      <c r="I7" s="12"/>
    </row>
    <row r="9" spans="2:9" ht="15" thickBot="1" x14ac:dyDescent="0.35"/>
    <row r="10" spans="2:9" x14ac:dyDescent="0.3">
      <c r="B10" s="304" t="s">
        <v>182</v>
      </c>
      <c r="C10" s="305"/>
      <c r="D10" s="305"/>
      <c r="E10" s="305"/>
      <c r="F10" s="305"/>
      <c r="G10" s="305"/>
      <c r="H10" s="305"/>
      <c r="I10" s="306"/>
    </row>
    <row r="11" spans="2:9" x14ac:dyDescent="0.3">
      <c r="B11" s="307"/>
      <c r="C11" s="308"/>
      <c r="D11" s="308"/>
      <c r="E11" s="308"/>
      <c r="F11" s="308"/>
      <c r="G11" s="308"/>
      <c r="H11" s="308"/>
      <c r="I11" s="309"/>
    </row>
    <row r="12" spans="2:9" ht="27.9" customHeight="1" x14ac:dyDescent="0.3">
      <c r="B12" s="13" t="s">
        <v>84</v>
      </c>
      <c r="C12" s="19" t="s">
        <v>74</v>
      </c>
      <c r="D12" s="310" t="s">
        <v>102</v>
      </c>
      <c r="E12" s="310"/>
      <c r="F12" s="27" t="s">
        <v>77</v>
      </c>
      <c r="G12" s="14" t="s">
        <v>75</v>
      </c>
      <c r="H12" s="14" t="s">
        <v>86</v>
      </c>
      <c r="I12" s="15" t="s">
        <v>87</v>
      </c>
    </row>
    <row r="13" spans="2:9" x14ac:dyDescent="0.3">
      <c r="B13" s="6">
        <v>1</v>
      </c>
      <c r="C13" s="20" t="s">
        <v>100</v>
      </c>
      <c r="D13" s="311">
        <v>367</v>
      </c>
      <c r="E13" s="312"/>
      <c r="F13" s="58" t="s">
        <v>206</v>
      </c>
      <c r="G13" s="3" t="s">
        <v>89</v>
      </c>
      <c r="H13" s="64">
        <v>15.9</v>
      </c>
      <c r="I13" s="65">
        <f>D13*H13</f>
        <v>5835.3</v>
      </c>
    </row>
    <row r="14" spans="2:9" ht="15" thickBot="1" x14ac:dyDescent="0.35">
      <c r="B14" s="7"/>
      <c r="C14" s="4"/>
      <c r="D14" s="4"/>
      <c r="E14" s="4"/>
      <c r="F14" s="4"/>
      <c r="G14" s="4"/>
      <c r="H14" s="4"/>
      <c r="I14" s="5"/>
    </row>
    <row r="16" spans="2:9" ht="15" thickBot="1" x14ac:dyDescent="0.35"/>
    <row r="17" spans="2:9" x14ac:dyDescent="0.3">
      <c r="B17" s="294" t="s">
        <v>183</v>
      </c>
      <c r="C17" s="295"/>
      <c r="D17" s="295"/>
      <c r="E17" s="295"/>
      <c r="F17" s="295"/>
      <c r="G17" s="295"/>
      <c r="H17" s="295"/>
      <c r="I17" s="296"/>
    </row>
    <row r="18" spans="2:9" ht="15" thickBot="1" x14ac:dyDescent="0.35">
      <c r="B18" s="297"/>
      <c r="C18" s="298"/>
      <c r="D18" s="298"/>
      <c r="E18" s="298"/>
      <c r="F18" s="298"/>
      <c r="G18" s="298"/>
      <c r="H18" s="298"/>
      <c r="I18" s="299"/>
    </row>
    <row r="19" spans="2:9" ht="15" thickBot="1" x14ac:dyDescent="0.35">
      <c r="B19" s="301" t="s">
        <v>124</v>
      </c>
      <c r="C19" s="302"/>
      <c r="D19" s="302"/>
      <c r="E19" s="302"/>
      <c r="F19" s="302"/>
      <c r="G19" s="302"/>
      <c r="H19" s="302"/>
      <c r="I19" s="303"/>
    </row>
    <row r="20" spans="2:9" ht="36" customHeight="1" x14ac:dyDescent="0.3">
      <c r="B20" s="9" t="s">
        <v>84</v>
      </c>
      <c r="C20" s="51" t="s">
        <v>74</v>
      </c>
      <c r="D20" s="300" t="s">
        <v>78</v>
      </c>
      <c r="E20" s="300"/>
      <c r="F20" s="49" t="s">
        <v>77</v>
      </c>
      <c r="G20" s="51" t="s">
        <v>75</v>
      </c>
      <c r="H20" s="51" t="s">
        <v>86</v>
      </c>
      <c r="I20" s="18" t="s">
        <v>87</v>
      </c>
    </row>
    <row r="21" spans="2:9" x14ac:dyDescent="0.3">
      <c r="B21" s="47">
        <v>2</v>
      </c>
      <c r="C21" s="48" t="s">
        <v>111</v>
      </c>
      <c r="D21" s="289">
        <v>367</v>
      </c>
      <c r="E21" s="290"/>
      <c r="F21" s="58" t="s">
        <v>207</v>
      </c>
      <c r="G21" s="48" t="s">
        <v>89</v>
      </c>
      <c r="H21" s="64">
        <v>59.36</v>
      </c>
      <c r="I21" s="65">
        <f>D21*H21</f>
        <v>21785.119999999999</v>
      </c>
    </row>
    <row r="22" spans="2:9" x14ac:dyDescent="0.3">
      <c r="B22" s="47">
        <v>3</v>
      </c>
      <c r="C22" s="48" t="s">
        <v>112</v>
      </c>
      <c r="D22" s="289">
        <v>367</v>
      </c>
      <c r="E22" s="290"/>
      <c r="F22" s="58" t="s">
        <v>208</v>
      </c>
      <c r="G22" s="48" t="s">
        <v>89</v>
      </c>
      <c r="H22" s="64">
        <v>105.02</v>
      </c>
      <c r="I22" s="65">
        <f>D22*H22</f>
        <v>38542.339999999997</v>
      </c>
    </row>
    <row r="23" spans="2:9" ht="15" thickBot="1" x14ac:dyDescent="0.35">
      <c r="B23" s="291"/>
      <c r="C23" s="292"/>
      <c r="D23" s="292"/>
      <c r="E23" s="292"/>
      <c r="F23" s="292"/>
      <c r="G23" s="292"/>
      <c r="H23" s="292"/>
      <c r="I23" s="293"/>
    </row>
    <row r="25" spans="2:9" ht="15" thickBot="1" x14ac:dyDescent="0.35">
      <c r="B25" s="1"/>
      <c r="C25" s="1"/>
      <c r="D25" s="1"/>
      <c r="E25" s="1"/>
    </row>
    <row r="26" spans="2:9" x14ac:dyDescent="0.3">
      <c r="B26" s="294" t="s">
        <v>181</v>
      </c>
      <c r="C26" s="295"/>
      <c r="D26" s="295"/>
      <c r="E26" s="295"/>
      <c r="F26" s="295"/>
      <c r="G26" s="295"/>
      <c r="H26" s="295"/>
      <c r="I26" s="296"/>
    </row>
    <row r="27" spans="2:9" ht="15" thickBot="1" x14ac:dyDescent="0.35">
      <c r="B27" s="297"/>
      <c r="C27" s="298"/>
      <c r="D27" s="298"/>
      <c r="E27" s="298"/>
      <c r="F27" s="298"/>
      <c r="G27" s="298"/>
      <c r="H27" s="298"/>
      <c r="I27" s="299"/>
    </row>
    <row r="28" spans="2:9" ht="15" thickBot="1" x14ac:dyDescent="0.35">
      <c r="B28" s="301" t="s">
        <v>176</v>
      </c>
      <c r="C28" s="302"/>
      <c r="D28" s="302"/>
      <c r="E28" s="302"/>
      <c r="F28" s="302"/>
      <c r="G28" s="302"/>
      <c r="H28" s="302"/>
      <c r="I28" s="303"/>
    </row>
    <row r="29" spans="2:9" ht="27.6" x14ac:dyDescent="0.3">
      <c r="B29" s="9" t="s">
        <v>84</v>
      </c>
      <c r="C29" s="51" t="s">
        <v>74</v>
      </c>
      <c r="D29" s="300" t="s">
        <v>78</v>
      </c>
      <c r="E29" s="300"/>
      <c r="F29" s="144" t="s">
        <v>77</v>
      </c>
      <c r="G29" s="51" t="s">
        <v>75</v>
      </c>
      <c r="H29" s="51" t="s">
        <v>177</v>
      </c>
      <c r="I29" s="18" t="s">
        <v>87</v>
      </c>
    </row>
    <row r="30" spans="2:9" x14ac:dyDescent="0.3">
      <c r="B30" s="47">
        <v>2</v>
      </c>
      <c r="C30" s="97" t="s">
        <v>178</v>
      </c>
      <c r="D30" s="289">
        <v>367</v>
      </c>
      <c r="E30" s="322"/>
      <c r="F30" s="58" t="s">
        <v>209</v>
      </c>
      <c r="G30" s="97" t="s">
        <v>89</v>
      </c>
      <c r="H30" s="64">
        <v>0</v>
      </c>
      <c r="I30" s="151">
        <f>D30*H30</f>
        <v>0</v>
      </c>
    </row>
    <row r="31" spans="2:9" x14ac:dyDescent="0.3">
      <c r="B31" s="47">
        <v>3</v>
      </c>
      <c r="C31" s="97" t="s">
        <v>179</v>
      </c>
      <c r="D31" s="289">
        <v>367</v>
      </c>
      <c r="E31" s="290"/>
      <c r="F31" s="58" t="s">
        <v>210</v>
      </c>
      <c r="G31" s="97" t="s">
        <v>89</v>
      </c>
      <c r="H31" s="64">
        <v>3.5</v>
      </c>
      <c r="I31" s="151">
        <f>D31*H31</f>
        <v>1284.5</v>
      </c>
    </row>
    <row r="32" spans="2:9" ht="15" thickBot="1" x14ac:dyDescent="0.35">
      <c r="B32" s="291"/>
      <c r="C32" s="292"/>
      <c r="D32" s="292"/>
      <c r="E32" s="292"/>
      <c r="F32" s="292"/>
      <c r="G32" s="292"/>
      <c r="H32" s="292"/>
      <c r="I32" s="293"/>
    </row>
  </sheetData>
  <sheetProtection algorithmName="SHA-512" hashValue="quVBudI2Ol+OFKnpvriNr69rAzA9jj8JNKmgFMlos/ANP3HPWK7t/vTEyIXjrqNOz0CyWBLbamxKJCB/0VFHqQ==" saltValue="go3OVcl7+DqMf1r1cCXaSQ==" spinCount="100000" sheet="1" formatCells="0" formatColumns="0" formatRows="0" insertColumns="0" insertRows="0" deleteColumns="0" deleteRows="0"/>
  <mergeCells count="18">
    <mergeCell ref="B32:I32"/>
    <mergeCell ref="B26:I27"/>
    <mergeCell ref="B28:I28"/>
    <mergeCell ref="D29:E29"/>
    <mergeCell ref="D30:E30"/>
    <mergeCell ref="D31:E31"/>
    <mergeCell ref="D21:E21"/>
    <mergeCell ref="D22:E22"/>
    <mergeCell ref="B23:I23"/>
    <mergeCell ref="B1:G1"/>
    <mergeCell ref="B2:G2"/>
    <mergeCell ref="B17:I18"/>
    <mergeCell ref="D20:E20"/>
    <mergeCell ref="B19:I19"/>
    <mergeCell ref="B10:I11"/>
    <mergeCell ref="D12:E12"/>
    <mergeCell ref="D13:E13"/>
    <mergeCell ref="B4:I6"/>
  </mergeCells>
  <pageMargins left="0.7" right="0.7" top="0.75" bottom="0.75" header="0.3" footer="0.3"/>
  <pageSetup scale="80" fitToHeight="3" orientation="landscape" r:id="rId1"/>
  <ignoredErrors>
    <ignoredError sqref="I21:I22"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53"/>
  <sheetViews>
    <sheetView zoomScaleSheetLayoutView="100" workbookViewId="0">
      <selection activeCell="D11" sqref="D11:E11"/>
    </sheetView>
  </sheetViews>
  <sheetFormatPr defaultColWidth="9" defaultRowHeight="13.8" x14ac:dyDescent="0.25"/>
  <cols>
    <col min="1" max="1" width="5.44140625" style="21" customWidth="1"/>
    <col min="2" max="2" width="19.44140625" style="21" customWidth="1"/>
    <col min="3" max="3" width="5.44140625" style="21" customWidth="1"/>
    <col min="4" max="4" width="29.88671875" style="21" customWidth="1"/>
    <col min="5" max="5" width="29.33203125" style="21" customWidth="1"/>
    <col min="6" max="6" width="30.6640625" style="21" customWidth="1"/>
    <col min="7" max="7" width="8.88671875" style="21" customWidth="1"/>
    <col min="8" max="16384" width="9" style="21"/>
  </cols>
  <sheetData>
    <row r="1" spans="1:11" ht="22.8" x14ac:dyDescent="0.4">
      <c r="B1" s="225"/>
      <c r="C1" s="225"/>
      <c r="D1" s="225"/>
      <c r="E1" s="225"/>
      <c r="F1" s="225"/>
      <c r="G1" s="100"/>
    </row>
    <row r="2" spans="1:11" x14ac:dyDescent="0.25">
      <c r="B2" s="226"/>
      <c r="C2" s="226"/>
      <c r="D2" s="226"/>
      <c r="E2" s="226"/>
      <c r="F2" s="226"/>
      <c r="G2" s="226"/>
    </row>
    <row r="3" spans="1:11" ht="14.4" x14ac:dyDescent="0.3">
      <c r="F3" s="66"/>
      <c r="G3" s="66"/>
    </row>
    <row r="4" spans="1:11" ht="15" thickBot="1" x14ac:dyDescent="0.35">
      <c r="B4" s="29"/>
      <c r="C4" s="17" t="s">
        <v>169</v>
      </c>
      <c r="F4" s="66"/>
      <c r="G4" s="66"/>
    </row>
    <row r="5" spans="1:11" s="66" customFormat="1" ht="14.4" x14ac:dyDescent="0.3">
      <c r="B5" s="271" t="s">
        <v>120</v>
      </c>
      <c r="C5" s="272"/>
      <c r="D5" s="272"/>
      <c r="E5" s="272"/>
      <c r="F5" s="273"/>
    </row>
    <row r="6" spans="1:11" s="66" customFormat="1" ht="14.4" x14ac:dyDescent="0.3">
      <c r="B6" s="274"/>
      <c r="C6" s="346"/>
      <c r="D6" s="346"/>
      <c r="E6" s="346"/>
      <c r="F6" s="276"/>
    </row>
    <row r="7" spans="1:11" s="66" customFormat="1" ht="15" thickBot="1" x14ac:dyDescent="0.35">
      <c r="B7" s="277"/>
      <c r="C7" s="278"/>
      <c r="D7" s="278"/>
      <c r="E7" s="278"/>
      <c r="F7" s="279"/>
    </row>
    <row r="8" spans="1:11" ht="14.4" thickBot="1" x14ac:dyDescent="0.3">
      <c r="A8" s="72"/>
      <c r="B8" s="50"/>
      <c r="C8" s="22"/>
      <c r="D8" s="22"/>
      <c r="E8" s="22"/>
      <c r="F8" s="22"/>
      <c r="G8" s="22"/>
      <c r="H8" s="22"/>
      <c r="I8" s="22"/>
      <c r="J8" s="22"/>
      <c r="K8" s="22"/>
    </row>
    <row r="9" spans="1:11" ht="14.4" customHeight="1" x14ac:dyDescent="0.25">
      <c r="D9" s="332" t="s">
        <v>184</v>
      </c>
      <c r="E9" s="333"/>
    </row>
    <row r="10" spans="1:11" x14ac:dyDescent="0.25">
      <c r="D10" s="334"/>
      <c r="E10" s="335"/>
    </row>
    <row r="11" spans="1:11" ht="27.9" customHeight="1" x14ac:dyDescent="0.25">
      <c r="D11" s="351" t="s">
        <v>121</v>
      </c>
      <c r="E11" s="352"/>
    </row>
    <row r="12" spans="1:11" s="28" customFormat="1" x14ac:dyDescent="0.25">
      <c r="D12" s="163" t="s">
        <v>79</v>
      </c>
      <c r="E12" s="117">
        <f>'LED Conversion - Option #1'!D36+'Post Tops - All Options'!D22</f>
        <v>367</v>
      </c>
      <c r="F12" s="21"/>
    </row>
    <row r="13" spans="1:11" x14ac:dyDescent="0.25">
      <c r="D13" s="164" t="s">
        <v>80</v>
      </c>
      <c r="E13" s="80">
        <v>1.95</v>
      </c>
    </row>
    <row r="14" spans="1:11" x14ac:dyDescent="0.25">
      <c r="D14" s="164" t="s">
        <v>81</v>
      </c>
      <c r="E14" s="69">
        <f>E13*E12</f>
        <v>715.65</v>
      </c>
    </row>
    <row r="15" spans="1:11" x14ac:dyDescent="0.25">
      <c r="D15" s="164" t="s">
        <v>82</v>
      </c>
      <c r="E15" s="69">
        <f>E14*12</f>
        <v>8587.7999999999993</v>
      </c>
    </row>
    <row r="16" spans="1:11" x14ac:dyDescent="0.25">
      <c r="D16" s="164"/>
      <c r="E16" s="24"/>
    </row>
    <row r="17" spans="4:7" x14ac:dyDescent="0.25">
      <c r="D17" s="164" t="s">
        <v>83</v>
      </c>
      <c r="E17" s="214" t="s">
        <v>190</v>
      </c>
    </row>
    <row r="18" spans="4:7" x14ac:dyDescent="0.25">
      <c r="D18" s="336"/>
      <c r="E18" s="337"/>
    </row>
    <row r="19" spans="4:7" ht="29.1" customHeight="1" thickBot="1" x14ac:dyDescent="0.3">
      <c r="D19" s="338" t="s">
        <v>116</v>
      </c>
      <c r="E19" s="339"/>
    </row>
    <row r="20" spans="4:7" ht="14.4" thickBot="1" x14ac:dyDescent="0.3"/>
    <row r="21" spans="4:7" ht="14.4" customHeight="1" x14ac:dyDescent="0.25">
      <c r="D21" s="332" t="s">
        <v>185</v>
      </c>
      <c r="E21" s="333"/>
    </row>
    <row r="22" spans="4:7" x14ac:dyDescent="0.25">
      <c r="D22" s="334"/>
      <c r="E22" s="335"/>
    </row>
    <row r="23" spans="4:7" ht="14.4" customHeight="1" x14ac:dyDescent="0.25">
      <c r="D23" s="351" t="s">
        <v>122</v>
      </c>
      <c r="E23" s="352"/>
    </row>
    <row r="24" spans="4:7" x14ac:dyDescent="0.25">
      <c r="D24" s="351"/>
      <c r="E24" s="352"/>
    </row>
    <row r="25" spans="4:7" s="28" customFormat="1" x14ac:dyDescent="0.25">
      <c r="D25" s="73" t="s">
        <v>79</v>
      </c>
      <c r="E25" s="118">
        <f>'LED Conversion - Option #1'!D36+'Post Tops - All Options'!D39</f>
        <v>367</v>
      </c>
      <c r="F25" s="21"/>
    </row>
    <row r="26" spans="4:7" x14ac:dyDescent="0.25">
      <c r="D26" s="164" t="s">
        <v>80</v>
      </c>
      <c r="E26" s="80">
        <v>0.79</v>
      </c>
    </row>
    <row r="27" spans="4:7" x14ac:dyDescent="0.25">
      <c r="D27" s="164" t="s">
        <v>81</v>
      </c>
      <c r="E27" s="69">
        <f>E26*E25</f>
        <v>289.93</v>
      </c>
    </row>
    <row r="28" spans="4:7" x14ac:dyDescent="0.25">
      <c r="D28" s="164" t="s">
        <v>82</v>
      </c>
      <c r="E28" s="69">
        <f>E27*12</f>
        <v>3479.16</v>
      </c>
    </row>
    <row r="29" spans="4:7" x14ac:dyDescent="0.25">
      <c r="D29" s="164"/>
      <c r="E29" s="24"/>
      <c r="G29" s="22"/>
    </row>
    <row r="30" spans="4:7" x14ac:dyDescent="0.25">
      <c r="D30" s="164" t="s">
        <v>17</v>
      </c>
      <c r="E30" s="214" t="s">
        <v>191</v>
      </c>
      <c r="G30" s="22"/>
    </row>
    <row r="31" spans="4:7" x14ac:dyDescent="0.25">
      <c r="D31" s="336"/>
      <c r="E31" s="337"/>
      <c r="G31" s="22"/>
    </row>
    <row r="32" spans="4:7" ht="27.9" customHeight="1" thickBot="1" x14ac:dyDescent="0.3">
      <c r="D32" s="338" t="s">
        <v>115</v>
      </c>
      <c r="E32" s="353"/>
      <c r="G32" s="22"/>
    </row>
    <row r="33" spans="2:7" ht="14.4" thickBot="1" x14ac:dyDescent="0.3">
      <c r="D33" s="22"/>
      <c r="E33" s="22"/>
      <c r="G33" s="22"/>
    </row>
    <row r="34" spans="2:7" ht="14.4" customHeight="1" x14ac:dyDescent="0.25">
      <c r="D34" s="347" t="s">
        <v>186</v>
      </c>
      <c r="E34" s="348"/>
    </row>
    <row r="35" spans="2:7" x14ac:dyDescent="0.25">
      <c r="D35" s="349"/>
      <c r="E35" s="350"/>
    </row>
    <row r="36" spans="2:7" ht="27.6" x14ac:dyDescent="0.25">
      <c r="D36" s="74" t="s">
        <v>18</v>
      </c>
      <c r="E36" s="75"/>
    </row>
    <row r="37" spans="2:7" x14ac:dyDescent="0.25">
      <c r="D37" s="76" t="s">
        <v>19</v>
      </c>
      <c r="E37" s="215">
        <v>0.06</v>
      </c>
    </row>
    <row r="38" spans="2:7" x14ac:dyDescent="0.25">
      <c r="D38" s="76" t="s">
        <v>20</v>
      </c>
      <c r="E38" s="215">
        <v>0.04</v>
      </c>
    </row>
    <row r="39" spans="2:7" ht="13.8" customHeight="1" x14ac:dyDescent="0.25">
      <c r="D39" s="340" t="s">
        <v>192</v>
      </c>
      <c r="E39" s="341"/>
    </row>
    <row r="40" spans="2:7" x14ac:dyDescent="0.25">
      <c r="D40" s="342"/>
      <c r="E40" s="343"/>
    </row>
    <row r="41" spans="2:7" x14ac:dyDescent="0.25">
      <c r="D41" s="344"/>
      <c r="E41" s="345"/>
    </row>
    <row r="42" spans="2:7" x14ac:dyDescent="0.25">
      <c r="D42" s="77" t="s">
        <v>21</v>
      </c>
      <c r="E42" s="67"/>
    </row>
    <row r="43" spans="2:7" ht="14.4" thickBot="1" x14ac:dyDescent="0.3">
      <c r="D43" s="78"/>
      <c r="E43" s="68"/>
    </row>
    <row r="44" spans="2:7" ht="14.4" thickBot="1" x14ac:dyDescent="0.3"/>
    <row r="45" spans="2:7" ht="14.4" customHeight="1" x14ac:dyDescent="0.25">
      <c r="B45" s="323" t="s">
        <v>0</v>
      </c>
      <c r="C45" s="324"/>
      <c r="D45" s="324"/>
      <c r="E45" s="324"/>
      <c r="F45" s="325"/>
    </row>
    <row r="46" spans="2:7" ht="14.1" customHeight="1" x14ac:dyDescent="0.25">
      <c r="B46" s="326"/>
      <c r="C46" s="327"/>
      <c r="D46" s="327"/>
      <c r="E46" s="327"/>
      <c r="F46" s="328"/>
    </row>
    <row r="47" spans="2:7" ht="14.1" customHeight="1" x14ac:dyDescent="0.25">
      <c r="B47" s="326"/>
      <c r="C47" s="327"/>
      <c r="D47" s="327"/>
      <c r="E47" s="327"/>
      <c r="F47" s="328"/>
    </row>
    <row r="48" spans="2:7" ht="47.1" customHeight="1" thickBot="1" x14ac:dyDescent="0.3">
      <c r="B48" s="329" t="s">
        <v>180</v>
      </c>
      <c r="C48" s="330"/>
      <c r="D48" s="330"/>
      <c r="E48" s="330"/>
      <c r="F48" s="331"/>
    </row>
    <row r="49" spans="2:6" ht="14.4" customHeight="1" x14ac:dyDescent="0.25">
      <c r="B49" s="79"/>
      <c r="C49" s="79"/>
      <c r="D49" s="79"/>
      <c r="E49" s="79"/>
    </row>
    <row r="50" spans="2:6" ht="9.9" customHeight="1" x14ac:dyDescent="0.25">
      <c r="B50" s="83"/>
      <c r="C50" s="83"/>
      <c r="D50" s="83"/>
      <c r="E50" s="83"/>
      <c r="F50" s="82"/>
    </row>
    <row r="51" spans="2:6" ht="9.9" customHeight="1" x14ac:dyDescent="0.25">
      <c r="B51" s="81"/>
      <c r="C51" s="81"/>
      <c r="D51" s="81"/>
      <c r="E51" s="81"/>
      <c r="F51" s="82"/>
    </row>
    <row r="52" spans="2:6" x14ac:dyDescent="0.25">
      <c r="B52" s="83"/>
      <c r="C52" s="83"/>
      <c r="D52" s="83"/>
      <c r="E52" s="83"/>
      <c r="F52" s="82"/>
    </row>
    <row r="53" spans="2:6" x14ac:dyDescent="0.25">
      <c r="D53" s="83"/>
      <c r="E53" s="83"/>
      <c r="F53" s="82"/>
    </row>
  </sheetData>
  <sheetProtection algorithmName="SHA-512" hashValue="plWNOqk4iUg9XV4FxMaPRZUCUox7EktvIwA5QqhueEaYA0bqJCGBYVzFf6iagsBk78Bs2rLSDALPAaUfSWRf5w==" saltValue="oQX2MlRgkubws8LwBgHknA==" spinCount="100000" sheet="1" formatCells="0" formatColumns="0" formatRows="0" insertColumns="0" insertRows="0" deleteColumns="0" deleteRows="0"/>
  <mergeCells count="15">
    <mergeCell ref="B2:G2"/>
    <mergeCell ref="B1:F1"/>
    <mergeCell ref="B5:F7"/>
    <mergeCell ref="D34:E35"/>
    <mergeCell ref="D21:E22"/>
    <mergeCell ref="D23:E24"/>
    <mergeCell ref="D32:E32"/>
    <mergeCell ref="D11:E11"/>
    <mergeCell ref="D31:E31"/>
    <mergeCell ref="B45:F47"/>
    <mergeCell ref="B48:F48"/>
    <mergeCell ref="D9:E10"/>
    <mergeCell ref="D18:E18"/>
    <mergeCell ref="D19:E19"/>
    <mergeCell ref="D39:E41"/>
  </mergeCells>
  <phoneticPr fontId="3" type="noConversion"/>
  <pageMargins left="0.36" right="0.42" top="0.75" bottom="0.75" header="0.3" footer="0.3"/>
  <pageSetup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A31FD-3926-0E4D-849D-66F6CDD16DAE}">
  <sheetPr>
    <pageSetUpPr fitToPage="1"/>
  </sheetPr>
  <dimension ref="B1:G95"/>
  <sheetViews>
    <sheetView topLeftCell="A43" workbookViewId="0">
      <selection activeCell="B40" sqref="B40"/>
    </sheetView>
  </sheetViews>
  <sheetFormatPr defaultColWidth="9" defaultRowHeight="13.8" x14ac:dyDescent="0.25"/>
  <cols>
    <col min="1" max="1" width="5.44140625" style="21" customWidth="1"/>
    <col min="2" max="2" width="28.109375" style="21" customWidth="1"/>
    <col min="3" max="3" width="30.6640625" style="21" customWidth="1"/>
    <col min="4" max="4" width="12.44140625" style="21" customWidth="1"/>
    <col min="5" max="5" width="29.33203125" style="21" customWidth="1"/>
    <col min="6" max="6" width="30.6640625" style="21" customWidth="1"/>
    <col min="7" max="7" width="8.88671875" style="21" customWidth="1"/>
    <col min="8" max="16384" width="9" style="21"/>
  </cols>
  <sheetData>
    <row r="1" spans="2:7" ht="22.8" x14ac:dyDescent="0.4">
      <c r="B1" s="225"/>
      <c r="C1" s="225"/>
      <c r="D1" s="225"/>
      <c r="E1" s="225"/>
      <c r="F1" s="225"/>
      <c r="G1" s="100"/>
    </row>
    <row r="2" spans="2:7" x14ac:dyDescent="0.25">
      <c r="B2" s="226"/>
      <c r="C2" s="226"/>
      <c r="D2" s="226"/>
      <c r="E2" s="226"/>
      <c r="F2" s="226"/>
      <c r="G2" s="226"/>
    </row>
    <row r="3" spans="2:7" ht="14.4" x14ac:dyDescent="0.3">
      <c r="F3" s="66"/>
      <c r="G3" s="66"/>
    </row>
    <row r="4" spans="2:7" ht="15" thickBot="1" x14ac:dyDescent="0.35">
      <c r="B4" s="29"/>
      <c r="C4" s="17" t="s">
        <v>169</v>
      </c>
      <c r="F4" s="66"/>
      <c r="G4" s="66"/>
    </row>
    <row r="5" spans="2:7" s="66" customFormat="1" ht="14.4" x14ac:dyDescent="0.3">
      <c r="B5" s="271" t="s">
        <v>133</v>
      </c>
      <c r="C5" s="272"/>
      <c r="D5" s="272"/>
      <c r="E5" s="272"/>
      <c r="F5" s="273"/>
    </row>
    <row r="6" spans="2:7" s="66" customFormat="1" ht="14.4" x14ac:dyDescent="0.3">
      <c r="B6" s="274"/>
      <c r="C6" s="346"/>
      <c r="D6" s="346"/>
      <c r="E6" s="346"/>
      <c r="F6" s="276"/>
    </row>
    <row r="7" spans="2:7" s="66" customFormat="1" ht="15" thickBot="1" x14ac:dyDescent="0.35">
      <c r="B7" s="277"/>
      <c r="C7" s="278"/>
      <c r="D7" s="278"/>
      <c r="E7" s="278"/>
      <c r="F7" s="279"/>
    </row>
    <row r="8" spans="2:7" ht="14.4" customHeight="1" thickBot="1" x14ac:dyDescent="0.3">
      <c r="B8" s="79"/>
      <c r="C8" s="79"/>
      <c r="D8" s="79"/>
      <c r="E8" s="79"/>
    </row>
    <row r="9" spans="2:7" ht="14.4" customHeight="1" x14ac:dyDescent="0.25">
      <c r="B9" s="355" t="s">
        <v>187</v>
      </c>
      <c r="C9" s="356"/>
      <c r="D9" s="356"/>
      <c r="E9" s="356"/>
      <c r="F9" s="357"/>
    </row>
    <row r="10" spans="2:7" x14ac:dyDescent="0.25">
      <c r="B10" s="358"/>
      <c r="C10" s="359"/>
      <c r="D10" s="359"/>
      <c r="E10" s="359"/>
      <c r="F10" s="360"/>
    </row>
    <row r="11" spans="2:7" ht="14.4" thickBot="1" x14ac:dyDescent="0.3">
      <c r="B11" s="358"/>
      <c r="C11" s="359"/>
      <c r="D11" s="359"/>
      <c r="E11" s="359"/>
      <c r="F11" s="360"/>
    </row>
    <row r="12" spans="2:7" ht="15" customHeight="1" x14ac:dyDescent="0.25">
      <c r="B12" s="147" t="s">
        <v>74</v>
      </c>
      <c r="C12" s="148" t="s">
        <v>22</v>
      </c>
      <c r="D12" s="248" t="s">
        <v>23</v>
      </c>
      <c r="E12" s="248"/>
      <c r="F12" s="149" t="s">
        <v>24</v>
      </c>
    </row>
    <row r="13" spans="2:7" x14ac:dyDescent="0.25">
      <c r="B13" s="150" t="s">
        <v>25</v>
      </c>
      <c r="C13" s="165" t="s">
        <v>27</v>
      </c>
      <c r="D13" s="354">
        <v>175</v>
      </c>
      <c r="E13" s="354"/>
      <c r="F13" s="166" t="s">
        <v>28</v>
      </c>
    </row>
    <row r="14" spans="2:7" x14ac:dyDescent="0.25">
      <c r="B14" s="150" t="s">
        <v>26</v>
      </c>
      <c r="C14" s="165"/>
      <c r="D14" s="354" t="s">
        <v>237</v>
      </c>
      <c r="E14" s="354"/>
      <c r="F14" s="166"/>
    </row>
    <row r="15" spans="2:7" ht="27.6" x14ac:dyDescent="0.25">
      <c r="B15" s="150" t="s">
        <v>29</v>
      </c>
      <c r="C15" s="167" t="s">
        <v>31</v>
      </c>
      <c r="D15" s="354">
        <v>263</v>
      </c>
      <c r="E15" s="354"/>
      <c r="F15" s="166" t="s">
        <v>28</v>
      </c>
    </row>
    <row r="16" spans="2:7" x14ac:dyDescent="0.25">
      <c r="B16" s="150" t="s">
        <v>30</v>
      </c>
      <c r="C16" s="165"/>
      <c r="D16" s="354" t="s">
        <v>238</v>
      </c>
      <c r="E16" s="354"/>
      <c r="F16" s="166"/>
    </row>
    <row r="17" spans="2:6" x14ac:dyDescent="0.25">
      <c r="B17" s="150" t="s">
        <v>32</v>
      </c>
      <c r="C17" s="165" t="s">
        <v>34</v>
      </c>
      <c r="D17" s="354">
        <v>105</v>
      </c>
      <c r="E17" s="354"/>
      <c r="F17" s="166" t="s">
        <v>28</v>
      </c>
    </row>
    <row r="18" spans="2:6" x14ac:dyDescent="0.25">
      <c r="B18" s="150" t="s">
        <v>33</v>
      </c>
      <c r="C18" s="165"/>
      <c r="D18" s="354" t="s">
        <v>239</v>
      </c>
      <c r="E18" s="354"/>
      <c r="F18" s="166"/>
    </row>
    <row r="19" spans="2:6" ht="27.6" x14ac:dyDescent="0.25">
      <c r="B19" s="150" t="s">
        <v>35</v>
      </c>
      <c r="C19" s="167" t="s">
        <v>37</v>
      </c>
      <c r="D19" s="354">
        <v>158</v>
      </c>
      <c r="E19" s="354"/>
      <c r="F19" s="166" t="s">
        <v>28</v>
      </c>
    </row>
    <row r="20" spans="2:6" x14ac:dyDescent="0.25">
      <c r="B20" s="150" t="s">
        <v>36</v>
      </c>
      <c r="C20" s="165"/>
      <c r="D20" s="354" t="s">
        <v>240</v>
      </c>
      <c r="E20" s="354"/>
      <c r="F20" s="166"/>
    </row>
    <row r="21" spans="2:6" x14ac:dyDescent="0.25">
      <c r="B21" s="150" t="s">
        <v>38</v>
      </c>
      <c r="C21" s="165" t="s">
        <v>40</v>
      </c>
      <c r="D21" s="354">
        <v>125</v>
      </c>
      <c r="E21" s="354"/>
      <c r="F21" s="166" t="s">
        <v>28</v>
      </c>
    </row>
    <row r="22" spans="2:6" x14ac:dyDescent="0.25">
      <c r="B22" s="150" t="s">
        <v>39</v>
      </c>
      <c r="C22" s="165"/>
      <c r="D22" s="354" t="s">
        <v>241</v>
      </c>
      <c r="E22" s="354"/>
      <c r="F22" s="166"/>
    </row>
    <row r="23" spans="2:6" x14ac:dyDescent="0.25">
      <c r="B23" s="150" t="s">
        <v>41</v>
      </c>
      <c r="C23" s="165" t="s">
        <v>43</v>
      </c>
      <c r="D23" s="354">
        <v>75</v>
      </c>
      <c r="E23" s="354"/>
      <c r="F23" s="166" t="s">
        <v>28</v>
      </c>
    </row>
    <row r="24" spans="2:6" x14ac:dyDescent="0.25">
      <c r="B24" s="150" t="s">
        <v>42</v>
      </c>
      <c r="C24" s="165"/>
      <c r="D24" s="354" t="s">
        <v>242</v>
      </c>
      <c r="E24" s="354"/>
      <c r="F24" s="166"/>
    </row>
    <row r="25" spans="2:6" x14ac:dyDescent="0.25">
      <c r="B25" s="150" t="s">
        <v>44</v>
      </c>
      <c r="C25" s="165" t="s">
        <v>46</v>
      </c>
      <c r="D25" s="354">
        <v>113</v>
      </c>
      <c r="E25" s="354"/>
      <c r="F25" s="166" t="s">
        <v>28</v>
      </c>
    </row>
    <row r="26" spans="2:6" x14ac:dyDescent="0.25">
      <c r="B26" s="150" t="s">
        <v>45</v>
      </c>
      <c r="C26" s="165"/>
      <c r="D26" s="354" t="s">
        <v>243</v>
      </c>
      <c r="E26" s="354"/>
      <c r="F26" s="166"/>
    </row>
    <row r="27" spans="2:6" ht="15.9" customHeight="1" thickBot="1" x14ac:dyDescent="0.3">
      <c r="B27" s="168"/>
      <c r="C27" s="169"/>
      <c r="D27" s="361"/>
      <c r="E27" s="362"/>
      <c r="F27" s="170"/>
    </row>
    <row r="28" spans="2:6" x14ac:dyDescent="0.25">
      <c r="B28" s="171"/>
      <c r="C28" s="171"/>
      <c r="D28" s="171"/>
      <c r="E28" s="171"/>
      <c r="F28" s="172"/>
    </row>
    <row r="29" spans="2:6" ht="14.4" thickBot="1" x14ac:dyDescent="0.3">
      <c r="B29" s="173"/>
      <c r="C29" s="173"/>
      <c r="D29" s="173"/>
      <c r="E29" s="173"/>
      <c r="F29" s="172"/>
    </row>
    <row r="30" spans="2:6" ht="14.4" customHeight="1" x14ac:dyDescent="0.25">
      <c r="B30" s="363" t="s">
        <v>188</v>
      </c>
      <c r="C30" s="364"/>
      <c r="D30" s="364"/>
      <c r="E30" s="365"/>
      <c r="F30" s="174"/>
    </row>
    <row r="31" spans="2:6" x14ac:dyDescent="0.25">
      <c r="B31" s="366"/>
      <c r="C31" s="367"/>
      <c r="D31" s="367"/>
      <c r="E31" s="368"/>
      <c r="F31" s="175"/>
    </row>
    <row r="32" spans="2:6" ht="27.9" customHeight="1" x14ac:dyDescent="0.25">
      <c r="B32" s="369" t="s">
        <v>95</v>
      </c>
      <c r="C32" s="370"/>
      <c r="D32" s="370"/>
      <c r="E32" s="371"/>
      <c r="F32" s="176" t="s">
        <v>128</v>
      </c>
    </row>
    <row r="33" spans="2:6" x14ac:dyDescent="0.25">
      <c r="B33" s="177"/>
      <c r="C33" s="172"/>
      <c r="D33" s="172"/>
      <c r="E33" s="175"/>
      <c r="F33" s="178"/>
    </row>
    <row r="34" spans="2:6" x14ac:dyDescent="0.25">
      <c r="B34" s="179" t="s">
        <v>74</v>
      </c>
      <c r="C34" s="180" t="s">
        <v>22</v>
      </c>
      <c r="D34" s="180" t="s">
        <v>23</v>
      </c>
      <c r="E34" s="181" t="s">
        <v>24</v>
      </c>
      <c r="F34" s="93"/>
    </row>
    <row r="35" spans="2:6" x14ac:dyDescent="0.25">
      <c r="B35" s="182" t="s">
        <v>25</v>
      </c>
      <c r="C35" s="183" t="s">
        <v>47</v>
      </c>
      <c r="D35" s="70">
        <v>250</v>
      </c>
      <c r="E35" s="184" t="s">
        <v>48</v>
      </c>
      <c r="F35" s="91"/>
    </row>
    <row r="36" spans="2:6" x14ac:dyDescent="0.25">
      <c r="B36" s="182" t="s">
        <v>26</v>
      </c>
      <c r="C36" s="183"/>
      <c r="D36" s="70" t="s">
        <v>229</v>
      </c>
      <c r="E36" s="184"/>
      <c r="F36" s="92"/>
    </row>
    <row r="37" spans="2:6" x14ac:dyDescent="0.25">
      <c r="B37" s="182" t="s">
        <v>29</v>
      </c>
      <c r="C37" s="183" t="s">
        <v>49</v>
      </c>
      <c r="D37" s="70" t="s">
        <v>76</v>
      </c>
      <c r="E37" s="184" t="s">
        <v>48</v>
      </c>
      <c r="F37" s="91"/>
    </row>
    <row r="38" spans="2:6" x14ac:dyDescent="0.25">
      <c r="B38" s="182" t="s">
        <v>30</v>
      </c>
      <c r="C38" s="183"/>
      <c r="D38" s="70" t="s">
        <v>76</v>
      </c>
      <c r="E38" s="184"/>
      <c r="F38" s="92"/>
    </row>
    <row r="39" spans="2:6" x14ac:dyDescent="0.25">
      <c r="B39" s="182" t="s">
        <v>32</v>
      </c>
      <c r="C39" s="183" t="s">
        <v>50</v>
      </c>
      <c r="D39" s="70" t="s">
        <v>76</v>
      </c>
      <c r="E39" s="184" t="s">
        <v>48</v>
      </c>
      <c r="F39" s="91"/>
    </row>
    <row r="40" spans="2:6" x14ac:dyDescent="0.25">
      <c r="B40" s="182" t="s">
        <v>33</v>
      </c>
      <c r="C40" s="183"/>
      <c r="D40" s="70" t="s">
        <v>76</v>
      </c>
      <c r="E40" s="184"/>
      <c r="F40" s="92"/>
    </row>
    <row r="41" spans="2:6" x14ac:dyDescent="0.25">
      <c r="B41" s="182" t="s">
        <v>35</v>
      </c>
      <c r="C41" s="183" t="s">
        <v>51</v>
      </c>
      <c r="D41" s="70" t="s">
        <v>76</v>
      </c>
      <c r="E41" s="184" t="s">
        <v>48</v>
      </c>
      <c r="F41" s="91"/>
    </row>
    <row r="42" spans="2:6" x14ac:dyDescent="0.25">
      <c r="B42" s="182" t="s">
        <v>36</v>
      </c>
      <c r="C42" s="183"/>
      <c r="D42" s="70" t="s">
        <v>76</v>
      </c>
      <c r="E42" s="184"/>
      <c r="F42" s="92"/>
    </row>
    <row r="43" spans="2:6" ht="41.4" x14ac:dyDescent="0.25">
      <c r="B43" s="182" t="s">
        <v>38</v>
      </c>
      <c r="C43" s="186" t="s">
        <v>52</v>
      </c>
      <c r="D43" s="70">
        <v>100</v>
      </c>
      <c r="E43" s="184" t="s">
        <v>53</v>
      </c>
      <c r="F43" s="91"/>
    </row>
    <row r="44" spans="2:6" x14ac:dyDescent="0.25">
      <c r="B44" s="182" t="s">
        <v>39</v>
      </c>
      <c r="C44" s="186"/>
      <c r="D44" s="70" t="s">
        <v>234</v>
      </c>
      <c r="E44" s="184"/>
      <c r="F44" s="92"/>
    </row>
    <row r="45" spans="2:6" x14ac:dyDescent="0.25">
      <c r="B45" s="182" t="s">
        <v>41</v>
      </c>
      <c r="C45" s="186" t="s">
        <v>58</v>
      </c>
      <c r="D45" s="70" t="s">
        <v>76</v>
      </c>
      <c r="E45" s="184" t="s">
        <v>89</v>
      </c>
      <c r="F45" s="91"/>
    </row>
    <row r="46" spans="2:6" x14ac:dyDescent="0.25">
      <c r="B46" s="182" t="s">
        <v>42</v>
      </c>
      <c r="C46" s="186"/>
      <c r="D46" s="70" t="s">
        <v>193</v>
      </c>
      <c r="E46" s="184"/>
      <c r="F46" s="92"/>
    </row>
    <row r="47" spans="2:6" ht="27.6" x14ac:dyDescent="0.25">
      <c r="B47" s="182" t="s">
        <v>44</v>
      </c>
      <c r="C47" s="186" t="s">
        <v>61</v>
      </c>
      <c r="D47" s="70">
        <v>71.5</v>
      </c>
      <c r="E47" s="184" t="s">
        <v>89</v>
      </c>
      <c r="F47" s="91" t="s">
        <v>196</v>
      </c>
    </row>
    <row r="48" spans="2:6" x14ac:dyDescent="0.25">
      <c r="B48" s="182" t="s">
        <v>45</v>
      </c>
      <c r="C48" s="186"/>
      <c r="D48" s="70" t="s">
        <v>228</v>
      </c>
      <c r="E48" s="184"/>
      <c r="F48" s="92"/>
    </row>
    <row r="49" spans="2:6" ht="27.6" x14ac:dyDescent="0.25">
      <c r="B49" s="182" t="s">
        <v>54</v>
      </c>
      <c r="C49" s="186" t="s">
        <v>64</v>
      </c>
      <c r="D49" s="70">
        <v>88</v>
      </c>
      <c r="E49" s="184" t="s">
        <v>89</v>
      </c>
      <c r="F49" s="91" t="s">
        <v>199</v>
      </c>
    </row>
    <row r="50" spans="2:6" x14ac:dyDescent="0.25">
      <c r="B50" s="182" t="s">
        <v>55</v>
      </c>
      <c r="C50" s="186"/>
      <c r="D50" s="70" t="s">
        <v>235</v>
      </c>
      <c r="E50" s="184"/>
      <c r="F50" s="92"/>
    </row>
    <row r="51" spans="2:6" ht="27.6" x14ac:dyDescent="0.25">
      <c r="B51" s="182" t="s">
        <v>56</v>
      </c>
      <c r="C51" s="186" t="s">
        <v>67</v>
      </c>
      <c r="D51" s="70">
        <v>104.5</v>
      </c>
      <c r="E51" s="184" t="s">
        <v>89</v>
      </c>
      <c r="F51" s="91" t="s">
        <v>200</v>
      </c>
    </row>
    <row r="52" spans="2:6" x14ac:dyDescent="0.25">
      <c r="B52" s="182" t="s">
        <v>57</v>
      </c>
      <c r="C52" s="186"/>
      <c r="D52" s="70" t="s">
        <v>230</v>
      </c>
      <c r="E52" s="184"/>
      <c r="F52" s="92"/>
    </row>
    <row r="53" spans="2:6" ht="27.6" x14ac:dyDescent="0.25">
      <c r="B53" s="182" t="s">
        <v>59</v>
      </c>
      <c r="C53" s="186" t="s">
        <v>70</v>
      </c>
      <c r="D53" s="70">
        <v>150.69999999999999</v>
      </c>
      <c r="E53" s="184" t="s">
        <v>89</v>
      </c>
      <c r="F53" s="91" t="s">
        <v>195</v>
      </c>
    </row>
    <row r="54" spans="2:6" x14ac:dyDescent="0.25">
      <c r="B54" s="182" t="s">
        <v>60</v>
      </c>
      <c r="C54" s="186"/>
      <c r="D54" s="70" t="s">
        <v>231</v>
      </c>
      <c r="E54" s="184"/>
      <c r="F54" s="92"/>
    </row>
    <row r="55" spans="2:6" ht="27.6" x14ac:dyDescent="0.25">
      <c r="B55" s="182" t="s">
        <v>62</v>
      </c>
      <c r="C55" s="186" t="s">
        <v>73</v>
      </c>
      <c r="D55" s="70">
        <v>366.3</v>
      </c>
      <c r="E55" s="184" t="s">
        <v>89</v>
      </c>
      <c r="F55" s="91" t="s">
        <v>197</v>
      </c>
    </row>
    <row r="56" spans="2:6" x14ac:dyDescent="0.25">
      <c r="B56" s="182" t="s">
        <v>63</v>
      </c>
      <c r="C56" s="186"/>
      <c r="D56" s="70" t="s">
        <v>232</v>
      </c>
      <c r="E56" s="184"/>
      <c r="F56" s="92"/>
    </row>
    <row r="57" spans="2:6" ht="27.6" x14ac:dyDescent="0.25">
      <c r="B57" s="182" t="s">
        <v>65</v>
      </c>
      <c r="C57" s="186" t="s">
        <v>6</v>
      </c>
      <c r="D57" s="70">
        <v>462</v>
      </c>
      <c r="E57" s="184" t="s">
        <v>89</v>
      </c>
      <c r="F57" s="91" t="s">
        <v>198</v>
      </c>
    </row>
    <row r="58" spans="2:6" x14ac:dyDescent="0.25">
      <c r="B58" s="182" t="s">
        <v>66</v>
      </c>
      <c r="C58" s="186"/>
      <c r="D58" s="70" t="s">
        <v>233</v>
      </c>
      <c r="E58" s="184"/>
      <c r="F58" s="92"/>
    </row>
    <row r="59" spans="2:6" ht="41.4" x14ac:dyDescent="0.25">
      <c r="B59" s="182" t="s">
        <v>68</v>
      </c>
      <c r="C59" s="186" t="s">
        <v>11</v>
      </c>
      <c r="D59" s="70">
        <v>350</v>
      </c>
      <c r="E59" s="184" t="s">
        <v>89</v>
      </c>
      <c r="F59" s="91"/>
    </row>
    <row r="60" spans="2:6" x14ac:dyDescent="0.25">
      <c r="B60" s="182" t="s">
        <v>69</v>
      </c>
      <c r="C60" s="186"/>
      <c r="D60" s="70" t="s">
        <v>236</v>
      </c>
      <c r="E60" s="184"/>
      <c r="F60" s="92"/>
    </row>
    <row r="61" spans="2:6" x14ac:dyDescent="0.25">
      <c r="B61" s="182" t="s">
        <v>71</v>
      </c>
      <c r="C61" s="186" t="s">
        <v>12</v>
      </c>
      <c r="D61" s="70" t="s">
        <v>76</v>
      </c>
      <c r="E61" s="187" t="s">
        <v>89</v>
      </c>
      <c r="F61" s="91"/>
    </row>
    <row r="62" spans="2:6" x14ac:dyDescent="0.25">
      <c r="B62" s="182" t="s">
        <v>72</v>
      </c>
      <c r="C62" s="186"/>
      <c r="D62" s="70" t="s">
        <v>76</v>
      </c>
      <c r="E62" s="187"/>
      <c r="F62" s="92"/>
    </row>
    <row r="63" spans="2:6" x14ac:dyDescent="0.25">
      <c r="B63" s="182" t="s">
        <v>4</v>
      </c>
      <c r="C63" s="186" t="s">
        <v>13</v>
      </c>
      <c r="D63" s="70">
        <v>630.67999999999995</v>
      </c>
      <c r="E63" s="187" t="s">
        <v>89</v>
      </c>
      <c r="F63" s="91" t="s">
        <v>251</v>
      </c>
    </row>
    <row r="64" spans="2:6" x14ac:dyDescent="0.25">
      <c r="B64" s="182" t="s">
        <v>5</v>
      </c>
      <c r="C64" s="186"/>
      <c r="D64" s="70"/>
      <c r="E64" s="187"/>
      <c r="F64" s="92"/>
    </row>
    <row r="65" spans="2:6" x14ac:dyDescent="0.25">
      <c r="B65" s="182" t="s">
        <v>7</v>
      </c>
      <c r="C65" s="186" t="s">
        <v>14</v>
      </c>
      <c r="D65" s="70" t="s">
        <v>76</v>
      </c>
      <c r="E65" s="187" t="s">
        <v>89</v>
      </c>
      <c r="F65" s="91"/>
    </row>
    <row r="66" spans="2:6" x14ac:dyDescent="0.25">
      <c r="B66" s="182" t="s">
        <v>8</v>
      </c>
      <c r="C66" s="186"/>
      <c r="D66" s="70" t="s">
        <v>76</v>
      </c>
      <c r="E66" s="187"/>
      <c r="F66" s="92"/>
    </row>
    <row r="67" spans="2:6" x14ac:dyDescent="0.25">
      <c r="B67" s="182" t="s">
        <v>9</v>
      </c>
      <c r="C67" s="186" t="s">
        <v>15</v>
      </c>
      <c r="D67" s="70">
        <v>10</v>
      </c>
      <c r="E67" s="187" t="s">
        <v>16</v>
      </c>
      <c r="F67" s="91"/>
    </row>
    <row r="68" spans="2:6" x14ac:dyDescent="0.25">
      <c r="B68" s="182" t="s">
        <v>10</v>
      </c>
      <c r="C68" s="186"/>
      <c r="D68" s="70" t="s">
        <v>194</v>
      </c>
      <c r="E68" s="184"/>
      <c r="F68" s="175"/>
    </row>
    <row r="69" spans="2:6" x14ac:dyDescent="0.25">
      <c r="B69" s="188"/>
      <c r="C69" s="189"/>
      <c r="D69" s="171"/>
      <c r="E69" s="190"/>
      <c r="F69" s="185"/>
    </row>
    <row r="70" spans="2:6" ht="14.4" thickBot="1" x14ac:dyDescent="0.3">
      <c r="B70" s="191"/>
      <c r="C70" s="192"/>
      <c r="D70" s="192"/>
      <c r="E70" s="193"/>
      <c r="F70" s="194"/>
    </row>
    <row r="71" spans="2:6" x14ac:dyDescent="0.25">
      <c r="B71" s="83"/>
      <c r="C71" s="83"/>
      <c r="D71" s="83"/>
      <c r="E71" s="83"/>
      <c r="F71" s="82"/>
    </row>
    <row r="72" spans="2:6" x14ac:dyDescent="0.25">
      <c r="B72" s="81"/>
      <c r="C72" s="81"/>
      <c r="D72" s="81"/>
      <c r="E72" s="81"/>
      <c r="F72" s="82"/>
    </row>
    <row r="73" spans="2:6" x14ac:dyDescent="0.25">
      <c r="B73" s="81"/>
      <c r="C73" s="81"/>
      <c r="D73" s="84"/>
      <c r="E73" s="81"/>
      <c r="F73" s="82"/>
    </row>
    <row r="74" spans="2:6" x14ac:dyDescent="0.25">
      <c r="B74" s="81"/>
      <c r="C74" s="81"/>
      <c r="D74" s="71"/>
      <c r="E74" s="81"/>
      <c r="F74" s="82"/>
    </row>
    <row r="75" spans="2:6" x14ac:dyDescent="0.25">
      <c r="B75" s="81"/>
      <c r="C75" s="81"/>
      <c r="D75" s="71"/>
      <c r="E75" s="81"/>
      <c r="F75" s="82"/>
    </row>
    <row r="76" spans="2:6" x14ac:dyDescent="0.25">
      <c r="B76" s="81"/>
      <c r="C76" s="81"/>
      <c r="D76" s="71"/>
      <c r="E76" s="81"/>
      <c r="F76" s="82"/>
    </row>
    <row r="77" spans="2:6" x14ac:dyDescent="0.25">
      <c r="B77" s="81"/>
      <c r="C77" s="81"/>
      <c r="D77" s="71"/>
      <c r="E77" s="81"/>
      <c r="F77" s="82"/>
    </row>
    <row r="78" spans="2:6" x14ac:dyDescent="0.25">
      <c r="B78" s="81"/>
      <c r="C78" s="81"/>
      <c r="D78" s="71"/>
      <c r="E78" s="81"/>
      <c r="F78" s="82"/>
    </row>
    <row r="79" spans="2:6" x14ac:dyDescent="0.25">
      <c r="B79" s="81"/>
      <c r="C79" s="81"/>
      <c r="D79" s="71"/>
      <c r="E79" s="81"/>
      <c r="F79" s="82"/>
    </row>
    <row r="80" spans="2:6" x14ac:dyDescent="0.25">
      <c r="B80" s="81"/>
      <c r="C80" s="81"/>
      <c r="D80" s="71"/>
      <c r="E80" s="81"/>
      <c r="F80" s="82"/>
    </row>
    <row r="81" spans="2:6" x14ac:dyDescent="0.25">
      <c r="B81" s="81"/>
      <c r="C81" s="81"/>
      <c r="D81" s="71"/>
      <c r="E81" s="81"/>
      <c r="F81" s="82"/>
    </row>
    <row r="82" spans="2:6" x14ac:dyDescent="0.25">
      <c r="B82" s="81"/>
      <c r="C82" s="81"/>
      <c r="D82" s="71"/>
      <c r="E82" s="81"/>
      <c r="F82" s="82"/>
    </row>
    <row r="83" spans="2:6" x14ac:dyDescent="0.25">
      <c r="B83" s="81"/>
      <c r="C83" s="81"/>
      <c r="D83" s="71"/>
      <c r="E83" s="83"/>
      <c r="F83" s="82"/>
    </row>
    <row r="84" spans="2:6" x14ac:dyDescent="0.25">
      <c r="B84" s="81"/>
      <c r="C84" s="81"/>
      <c r="D84" s="71"/>
      <c r="E84" s="83"/>
      <c r="F84" s="82"/>
    </row>
    <row r="85" spans="2:6" x14ac:dyDescent="0.25">
      <c r="B85" s="81"/>
      <c r="C85" s="81"/>
      <c r="D85" s="71"/>
      <c r="E85" s="83"/>
      <c r="F85" s="82"/>
    </row>
    <row r="86" spans="2:6" x14ac:dyDescent="0.25">
      <c r="B86" s="81"/>
      <c r="C86" s="81"/>
      <c r="D86" s="83"/>
      <c r="E86" s="83"/>
      <c r="F86" s="82"/>
    </row>
    <row r="87" spans="2:6" x14ac:dyDescent="0.25">
      <c r="B87" s="81"/>
      <c r="C87" s="81"/>
      <c r="D87" s="83"/>
      <c r="E87" s="83"/>
      <c r="F87" s="82"/>
    </row>
    <row r="88" spans="2:6" x14ac:dyDescent="0.25">
      <c r="B88" s="81"/>
      <c r="C88" s="81"/>
      <c r="D88" s="83"/>
      <c r="E88" s="83"/>
      <c r="F88" s="82"/>
    </row>
    <row r="89" spans="2:6" x14ac:dyDescent="0.25">
      <c r="B89" s="83"/>
      <c r="C89" s="83"/>
      <c r="D89" s="83"/>
      <c r="E89" s="83"/>
      <c r="F89" s="82"/>
    </row>
    <row r="90" spans="2:6" x14ac:dyDescent="0.25">
      <c r="B90" s="83"/>
      <c r="C90" s="83"/>
      <c r="D90" s="83"/>
      <c r="E90" s="83"/>
      <c r="F90" s="82"/>
    </row>
    <row r="91" spans="2:6" x14ac:dyDescent="0.25">
      <c r="B91" s="83"/>
      <c r="C91" s="83"/>
      <c r="D91" s="83"/>
      <c r="E91" s="83"/>
      <c r="F91" s="82"/>
    </row>
    <row r="92" spans="2:6" x14ac:dyDescent="0.25">
      <c r="B92" s="83"/>
      <c r="C92" s="83"/>
      <c r="D92" s="83"/>
      <c r="E92" s="83"/>
      <c r="F92" s="82"/>
    </row>
    <row r="93" spans="2:6" x14ac:dyDescent="0.25">
      <c r="B93" s="83"/>
      <c r="C93" s="83"/>
      <c r="D93" s="83"/>
      <c r="E93" s="83"/>
      <c r="F93" s="82"/>
    </row>
    <row r="94" spans="2:6" x14ac:dyDescent="0.25">
      <c r="B94" s="83"/>
      <c r="C94" s="83"/>
      <c r="D94" s="83"/>
      <c r="E94" s="83"/>
      <c r="F94" s="82"/>
    </row>
    <row r="95" spans="2:6" x14ac:dyDescent="0.25">
      <c r="B95" s="83"/>
      <c r="C95" s="83"/>
      <c r="D95" s="83"/>
      <c r="E95" s="83"/>
      <c r="F95" s="82"/>
    </row>
  </sheetData>
  <sheetProtection algorithmName="SHA-512" hashValue="4umepQ9wgNAlx6mfH2DlRNPf92+BnzR4J/V7754svJUERTEYnoPF2weWIv8232tLM0bl05aRq/TlbPznYHRsnw==" saltValue="3d/6oZORllxODU5qORYojA==" spinCount="100000" sheet="1" objects="1" scenarios="1"/>
  <mergeCells count="22">
    <mergeCell ref="D18:E18"/>
    <mergeCell ref="D26:E26"/>
    <mergeCell ref="D27:E27"/>
    <mergeCell ref="B30:E31"/>
    <mergeCell ref="B32:E32"/>
    <mergeCell ref="D25:E25"/>
    <mergeCell ref="D24:E24"/>
    <mergeCell ref="D19:E19"/>
    <mergeCell ref="D20:E20"/>
    <mergeCell ref="D21:E21"/>
    <mergeCell ref="D22:E22"/>
    <mergeCell ref="D23:E23"/>
    <mergeCell ref="B1:F1"/>
    <mergeCell ref="B2:G2"/>
    <mergeCell ref="B5:F7"/>
    <mergeCell ref="B9:F11"/>
    <mergeCell ref="D12:E12"/>
    <mergeCell ref="D14:E14"/>
    <mergeCell ref="D15:E15"/>
    <mergeCell ref="D16:E16"/>
    <mergeCell ref="D17:E17"/>
    <mergeCell ref="D13:E13"/>
  </mergeCells>
  <pageMargins left="0.77" right="0.14000000000000001" top="0.24" bottom="0.2" header="0.17" footer="0.15"/>
  <pageSetup scale="67"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B3397-FC53-C946-B54E-7B033E8D0347}">
  <sheetPr>
    <pageSetUpPr fitToPage="1"/>
  </sheetPr>
  <dimension ref="B3:F15"/>
  <sheetViews>
    <sheetView workbookViewId="0">
      <selection activeCell="D8" sqref="D8"/>
    </sheetView>
  </sheetViews>
  <sheetFormatPr defaultColWidth="10.88671875" defaultRowHeight="14.4" x14ac:dyDescent="0.3"/>
  <cols>
    <col min="1" max="1" width="10.88671875" style="10"/>
    <col min="2" max="2" width="19" style="10" customWidth="1"/>
    <col min="3" max="3" width="28.44140625" style="10" customWidth="1"/>
    <col min="4" max="4" width="18.6640625" style="10" customWidth="1"/>
    <col min="5" max="5" width="10.88671875" style="10"/>
    <col min="6" max="6" width="16.44140625" style="10" customWidth="1"/>
    <col min="7" max="16384" width="10.88671875" style="10"/>
  </cols>
  <sheetData>
    <row r="3" spans="2:6" ht="15" thickBot="1" x14ac:dyDescent="0.35">
      <c r="B3" s="29"/>
      <c r="C3" s="17" t="s">
        <v>169</v>
      </c>
      <c r="D3" s="21"/>
      <c r="E3" s="21"/>
    </row>
    <row r="4" spans="2:6" x14ac:dyDescent="0.3">
      <c r="B4" s="372" t="s">
        <v>147</v>
      </c>
      <c r="C4" s="373"/>
      <c r="D4" s="373"/>
      <c r="E4" s="373"/>
      <c r="F4" s="374"/>
    </row>
    <row r="5" spans="2:6" x14ac:dyDescent="0.3">
      <c r="B5" s="375"/>
      <c r="C5" s="376"/>
      <c r="D5" s="376"/>
      <c r="E5" s="376"/>
      <c r="F5" s="377"/>
    </row>
    <row r="6" spans="2:6" ht="15" thickBot="1" x14ac:dyDescent="0.35">
      <c r="B6" s="378"/>
      <c r="C6" s="379"/>
      <c r="D6" s="379"/>
      <c r="E6" s="379"/>
      <c r="F6" s="380"/>
    </row>
    <row r="7" spans="2:6" x14ac:dyDescent="0.3">
      <c r="B7" s="195"/>
      <c r="C7" s="195"/>
      <c r="D7" s="195"/>
      <c r="E7" s="195"/>
      <c r="F7" s="195"/>
    </row>
    <row r="8" spans="2:6" ht="15" thickBot="1" x14ac:dyDescent="0.35">
      <c r="B8" s="195"/>
      <c r="C8" s="195"/>
      <c r="D8" s="195"/>
      <c r="E8" s="195"/>
      <c r="F8" s="195"/>
    </row>
    <row r="9" spans="2:6" x14ac:dyDescent="0.3">
      <c r="B9" s="363" t="s">
        <v>189</v>
      </c>
      <c r="C9" s="364"/>
      <c r="D9" s="364"/>
      <c r="E9" s="364"/>
      <c r="F9" s="365"/>
    </row>
    <row r="10" spans="2:6" x14ac:dyDescent="0.3">
      <c r="B10" s="366"/>
      <c r="C10" s="381"/>
      <c r="D10" s="381"/>
      <c r="E10" s="381"/>
      <c r="F10" s="368"/>
    </row>
    <row r="11" spans="2:6" ht="15" thickBot="1" x14ac:dyDescent="0.35">
      <c r="B11" s="366"/>
      <c r="C11" s="381"/>
      <c r="D11" s="381"/>
      <c r="E11" s="381"/>
      <c r="F11" s="368"/>
    </row>
    <row r="12" spans="2:6" ht="42.9" customHeight="1" x14ac:dyDescent="0.3">
      <c r="B12" s="147" t="s">
        <v>74</v>
      </c>
      <c r="C12" s="148" t="s">
        <v>22</v>
      </c>
      <c r="D12" s="382" t="s">
        <v>148</v>
      </c>
      <c r="E12" s="248"/>
      <c r="F12" s="149" t="s">
        <v>24</v>
      </c>
    </row>
    <row r="13" spans="2:6" x14ac:dyDescent="0.3">
      <c r="B13" s="150">
        <v>1</v>
      </c>
      <c r="C13" s="165" t="s">
        <v>149</v>
      </c>
      <c r="D13" s="383">
        <v>2500</v>
      </c>
      <c r="E13" s="383"/>
      <c r="F13" s="166" t="s">
        <v>150</v>
      </c>
    </row>
    <row r="14" spans="2:6" x14ac:dyDescent="0.3">
      <c r="B14" s="195"/>
      <c r="C14" s="195"/>
      <c r="D14" s="195"/>
      <c r="E14" s="195"/>
      <c r="F14" s="195"/>
    </row>
    <row r="15" spans="2:6" x14ac:dyDescent="0.3">
      <c r="B15" s="195"/>
      <c r="C15" s="195"/>
      <c r="D15" s="195"/>
      <c r="E15" s="195"/>
      <c r="F15" s="195"/>
    </row>
  </sheetData>
  <sheetProtection algorithmName="SHA-512" hashValue="qciP5WqUjaZURRCNHHRbzlKpHrOBYDprh5fu3vydlfeRV9cI1P8BqoeghPxHcrMdfgDoegmKMroYtNhPeVu7ag==" saltValue="bkyh+TN8taMI0HgT98KHiQ==" spinCount="100000" sheet="1" objects="1" scenarios="1"/>
  <mergeCells count="4">
    <mergeCell ref="B4:F6"/>
    <mergeCell ref="B9:F11"/>
    <mergeCell ref="D12:E12"/>
    <mergeCell ref="D13:E13"/>
  </mergeCells>
  <pageMargins left="0.7" right="0.7" top="0.75" bottom="0.75" header="0.3" footer="0.3"/>
  <pageSetup scale="98"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LED Conversion - Option #1</vt:lpstr>
      <vt:lpstr>LED Conversion - Option #2</vt:lpstr>
      <vt:lpstr>Post Tops - All Options</vt:lpstr>
      <vt:lpstr>Controls - All Options</vt:lpstr>
      <vt:lpstr>Maintenance Pricing</vt:lpstr>
      <vt:lpstr>Labor and Material Pricing</vt:lpstr>
      <vt:lpstr>GIS Lighting Survey</vt:lpstr>
      <vt:lpstr>'Controls - All Options'!Print_Area</vt:lpstr>
      <vt:lpstr>'GIS Lighting Survey'!Print_Area</vt:lpstr>
      <vt:lpstr>'Labor and Material Pricing'!Print_Area</vt:lpstr>
      <vt:lpstr>'LED Conversion - Option #1'!Print_Area</vt:lpstr>
      <vt:lpstr>'LED Conversion - Option #2'!Print_Area</vt:lpstr>
      <vt:lpstr>'Maintenance Pricing'!Print_Area</vt:lpstr>
      <vt:lpstr>'Post Tops - All Options'!Print_Area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dc:creator>
  <cp:lastModifiedBy>Lisa Maine</cp:lastModifiedBy>
  <cp:lastPrinted>2021-02-08T16:13:33Z</cp:lastPrinted>
  <dcterms:created xsi:type="dcterms:W3CDTF">2016-09-06T15:43:53Z</dcterms:created>
  <dcterms:modified xsi:type="dcterms:W3CDTF">2021-02-08T16:44:31Z</dcterms:modified>
</cp:coreProperties>
</file>